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Override PartName="/xl/embeddings/oleObject_5_3.bin" ContentType="application/vnd.openxmlformats-officedocument.oleObject"/>
  <Override PartName="/xl/embeddings/oleObject_5_4.bin" ContentType="application/vnd.openxmlformats-officedocument.oleObject"/>
  <Override PartName="/xl/embeddings/oleObject_5_5.bin" ContentType="application/vnd.openxmlformats-officedocument.oleObject"/>
  <Override PartName="/xl/embeddings/oleObject_5_6.bin" ContentType="application/vnd.openxmlformats-officedocument.oleObject"/>
  <Override PartName="/xl/embeddings/oleObject_5_7.bin" ContentType="application/vnd.openxmlformats-officedocument.oleObject"/>
  <Override PartName="/xl/embeddings/oleObject_5_8.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tabRatio="564" activeTab="0"/>
  </bookViews>
  <sheets>
    <sheet name="KL,Rocky,Jazzy,Katrilli" sheetId="1" r:id="rId1"/>
    <sheet name="Ambient" sheetId="2" r:id="rId2"/>
    <sheet name="Forte, 3T" sheetId="3" r:id="rId3"/>
    <sheet name="Mansion" sheetId="4" r:id="rId4"/>
    <sheet name="Slope" sheetId="5" r:id="rId5"/>
    <sheet name="Area" sheetId="6" r:id="rId6"/>
  </sheets>
  <definedNames>
    <definedName name="DATAkatto">'Slope'!$K$11:$L$12</definedName>
    <definedName name="Harjalevyt" localSheetId="1">'Ambient'!$R$3:$R$32</definedName>
    <definedName name="Harjalevyt" localSheetId="2">'Forte, 3T'!$R$3:$R$16</definedName>
    <definedName name="Harjalevyt" localSheetId="3">'Mansion'!$R$3:$R$17</definedName>
    <definedName name="Harjalevyt">'KL,Rocky,Jazzy,Katrilli'!$R$3:$R$32</definedName>
    <definedName name="Laatat" localSheetId="1">'Ambient'!$Q$3:$Q$29</definedName>
    <definedName name="Laatat" localSheetId="2">'Forte, 3T'!$Q$3:$Q$7</definedName>
    <definedName name="Laatat" localSheetId="3">'Mansion'!$Q$3:$Q$3</definedName>
    <definedName name="Laatat">'KL,Rocky,Jazzy,Katrilli'!$Q$3:$Q$29</definedName>
    <definedName name="_xlnm.Print_Area" localSheetId="1">'Ambient'!$A$1:$M$52</definedName>
    <definedName name="_xlnm.Print_Area" localSheetId="5">'Area'!$A$1:$O$52</definedName>
    <definedName name="_xlnm.Print_Area" localSheetId="2">'Forte, 3T'!$A$1:$M$52</definedName>
    <definedName name="_xlnm.Print_Area" localSheetId="0">'KL,Rocky,Jazzy,Katrilli'!$A$1:$M$52</definedName>
    <definedName name="_xlnm.Print_Area" localSheetId="3">'Mansion'!$A$1:$M$52</definedName>
    <definedName name="_xlnm.Print_Area" localSheetId="4">'Slope'!$A$1:$O$52</definedName>
  </definedNames>
  <calcPr fullCalcOnLoad="1"/>
</workbook>
</file>

<file path=xl/comments1.xml><?xml version="1.0" encoding="utf-8"?>
<comments xmlns="http://schemas.openxmlformats.org/spreadsheetml/2006/main">
  <authors>
    <author>Timo Rantanen</author>
  </authors>
  <commentList>
    <comment ref="H20" authorId="0">
      <text>
        <r>
          <rPr>
            <sz val="12"/>
            <rFont val="Arial"/>
            <family val="2"/>
          </rPr>
          <t>The recommended screen resolution is 1280 X 1024 or better.</t>
        </r>
      </text>
    </comment>
  </commentList>
</comments>
</file>

<file path=xl/comments2.xml><?xml version="1.0" encoding="utf-8"?>
<comments xmlns="http://schemas.openxmlformats.org/spreadsheetml/2006/main">
  <authors>
    <author>Timo Rantanen</author>
  </authors>
  <commentList>
    <comment ref="H20" authorId="0">
      <text>
        <r>
          <rPr>
            <sz val="12"/>
            <rFont val="Arial"/>
            <family val="2"/>
          </rPr>
          <t>The recommended screen resolution is 1280 X 1024 or better.</t>
        </r>
      </text>
    </comment>
  </commentList>
</comments>
</file>

<file path=xl/comments3.xml><?xml version="1.0" encoding="utf-8"?>
<comments xmlns="http://schemas.openxmlformats.org/spreadsheetml/2006/main">
  <authors>
    <author>Timo Rantanen</author>
  </authors>
  <commentList>
    <comment ref="H20" authorId="0">
      <text>
        <r>
          <rPr>
            <sz val="12"/>
            <rFont val="Arial"/>
            <family val="2"/>
          </rPr>
          <t>The recommended screen resolution is 1280 X 1024 or better.</t>
        </r>
      </text>
    </comment>
  </commentList>
</comments>
</file>

<file path=xl/comments4.xml><?xml version="1.0" encoding="utf-8"?>
<comments xmlns="http://schemas.openxmlformats.org/spreadsheetml/2006/main">
  <authors>
    <author>Timo Rantanen</author>
  </authors>
  <commentList>
    <comment ref="H20" authorId="0">
      <text>
        <r>
          <rPr>
            <sz val="12"/>
            <rFont val="Arial"/>
            <family val="2"/>
          </rPr>
          <t>The recommended screen resolution is 1280 X 1024 or better.</t>
        </r>
      </text>
    </comment>
  </commentList>
</comments>
</file>

<file path=xl/sharedStrings.xml><?xml version="1.0" encoding="utf-8"?>
<sst xmlns="http://schemas.openxmlformats.org/spreadsheetml/2006/main" count="664" uniqueCount="210">
  <si>
    <t>%</t>
  </si>
  <si>
    <t>e-mail: katepal@katepal.fi</t>
  </si>
  <si>
    <t>1:5 (n.12 °)</t>
  </si>
  <si>
    <t>1:1  ( 45 °)</t>
  </si>
  <si>
    <t>1:4  ( 14 °)</t>
  </si>
  <si>
    <t>1:3  (n.18 °)</t>
  </si>
  <si>
    <t>1:2,5  (n.22 °)</t>
  </si>
  <si>
    <t>1:2  (n.27 °)</t>
  </si>
  <si>
    <t>1.1,5  (n.34 °)</t>
  </si>
  <si>
    <t>Y =</t>
  </si>
  <si>
    <t>m</t>
  </si>
  <si>
    <t>X =</t>
  </si>
  <si>
    <t xml:space="preserve"> :</t>
  </si>
  <si>
    <t>°</t>
  </si>
  <si>
    <t>a =</t>
  </si>
  <si>
    <t>b =</t>
  </si>
  <si>
    <t>A =</t>
  </si>
  <si>
    <t>h =</t>
  </si>
  <si>
    <t>n =</t>
  </si>
  <si>
    <r>
      <t>A</t>
    </r>
    <r>
      <rPr>
        <sz val="14"/>
        <rFont val="Arial"/>
        <family val="2"/>
      </rPr>
      <t xml:space="preserve"> = h x (a + b) / 2</t>
    </r>
  </si>
  <si>
    <r>
      <t>A</t>
    </r>
    <r>
      <rPr>
        <sz val="14"/>
        <rFont val="Arial"/>
        <family val="2"/>
      </rPr>
      <t xml:space="preserve"> = a x h</t>
    </r>
  </si>
  <si>
    <r>
      <t>A</t>
    </r>
    <r>
      <rPr>
        <sz val="14"/>
        <rFont val="Arial"/>
        <family val="2"/>
      </rPr>
      <t xml:space="preserve"> = a x h / 2</t>
    </r>
  </si>
  <si>
    <r>
      <t>A</t>
    </r>
    <r>
      <rPr>
        <sz val="14"/>
        <rFont val="Arial"/>
        <family val="2"/>
      </rPr>
      <t xml:space="preserve"> = s x r / 2</t>
    </r>
  </si>
  <si>
    <t>s =</t>
  </si>
  <si>
    <t>r =</t>
  </si>
  <si>
    <t>EUR</t>
  </si>
  <si>
    <r>
      <t>m</t>
    </r>
    <r>
      <rPr>
        <vertAlign val="superscript"/>
        <sz val="14"/>
        <rFont val="Arial"/>
        <family val="2"/>
      </rPr>
      <t>2</t>
    </r>
  </si>
  <si>
    <r>
      <t>A</t>
    </r>
    <r>
      <rPr>
        <sz val="14"/>
        <rFont val="Arial"/>
        <family val="2"/>
      </rPr>
      <t xml:space="preserve"> = n x (a x h / 2)</t>
    </r>
  </si>
  <si>
    <t>P.O.Box 33</t>
  </si>
  <si>
    <t>FI-37501 Lempäälä, FINLAND</t>
  </si>
  <si>
    <t>Tel. int. +358 3 375 9111, Fax: +358 3 375 0974</t>
  </si>
  <si>
    <t>Material consumption of a Bitumen Shingle Roof</t>
  </si>
  <si>
    <t>Done by:</t>
  </si>
  <si>
    <t>Frank Roofer</t>
  </si>
  <si>
    <t>Private house</t>
  </si>
  <si>
    <t>Katepalroad 15, FI-37500 Lempäälä, FINLAND</t>
  </si>
  <si>
    <t>Owner</t>
  </si>
  <si>
    <t>Ridge roof</t>
  </si>
  <si>
    <t>Write or CHOOSE the slope from the list:</t>
  </si>
  <si>
    <t>GENERAL INFORMATION:</t>
  </si>
  <si>
    <t>Building type:</t>
  </si>
  <si>
    <t>Address of the building:</t>
  </si>
  <si>
    <t>Roofer:</t>
  </si>
  <si>
    <t>Roof type:</t>
  </si>
  <si>
    <t>Slope of the roof:</t>
  </si>
  <si>
    <t>ROOF DETAILS:</t>
  </si>
  <si>
    <t>Length of the eaves with metal drip drims:</t>
  </si>
  <si>
    <t>Gable ends:</t>
  </si>
  <si>
    <t xml:space="preserve"> - with metal drip drim</t>
  </si>
  <si>
    <r>
      <t xml:space="preserve"> - </t>
    </r>
    <r>
      <rPr>
        <b/>
        <sz val="14"/>
        <rFont val="Arial"/>
        <family val="2"/>
      </rPr>
      <t>without</t>
    </r>
    <r>
      <rPr>
        <sz val="14"/>
        <rFont val="Arial"/>
        <family val="2"/>
      </rPr>
      <t xml:space="preserve"> metal drip drim</t>
    </r>
  </si>
  <si>
    <t>Valleys:</t>
  </si>
  <si>
    <t>Super Bitumen Shingles</t>
  </si>
  <si>
    <t>Ridge/Eaves Sheets</t>
  </si>
  <si>
    <t>pieces</t>
  </si>
  <si>
    <t>MATERIAL CONSUMPTION:</t>
  </si>
  <si>
    <t xml:space="preserve">Total area of the roof:    </t>
  </si>
  <si>
    <t>pieces (length. 2 m)</t>
  </si>
  <si>
    <t>EUR / pack</t>
  </si>
  <si>
    <t>EUR / roll</t>
  </si>
  <si>
    <t>EUR / piece</t>
  </si>
  <si>
    <t>depends on container size</t>
  </si>
  <si>
    <t>unit price</t>
  </si>
  <si>
    <t>total</t>
  </si>
  <si>
    <t>Date:</t>
  </si>
  <si>
    <t>Retailer:</t>
  </si>
  <si>
    <t>Builder or owner:</t>
  </si>
  <si>
    <t>ADDITIONAL MATERIAL NEEDS:</t>
  </si>
  <si>
    <t>REQUEST KATEPAL RETAILER FOR AN OFFER:</t>
  </si>
  <si>
    <t>Nails (reaching through the boarding)</t>
  </si>
  <si>
    <t>(cartridge, 1, 3 or 10 l container)</t>
  </si>
  <si>
    <t>Metal drip trim (eaves and gable ends if needed)</t>
  </si>
  <si>
    <t>Katepal K-36 Sealant</t>
  </si>
  <si>
    <t>Valley sheet</t>
  </si>
  <si>
    <t>NOTE!</t>
  </si>
  <si>
    <t>If the roof is very complex, especially the consumption of shingles may be bigger than shown in this calculation.</t>
  </si>
  <si>
    <t>In this calculation the material loss of bitumen shingles is estimated to be 2 %. If the roof is complicated, the loss can be 2 to 5 %.</t>
  </si>
  <si>
    <t>Underlay Sheet</t>
  </si>
  <si>
    <t>KL Red</t>
  </si>
  <si>
    <t>KL Green</t>
  </si>
  <si>
    <t>KL Brown</t>
  </si>
  <si>
    <t>KL Grey</t>
  </si>
  <si>
    <t>KL Black</t>
  </si>
  <si>
    <t>ROCKY Barkwood brown</t>
  </si>
  <si>
    <t>ROCKY Copper brown</t>
  </si>
  <si>
    <t>ROCKY Desert brown</t>
  </si>
  <si>
    <t>ROCKY Harbour blue</t>
  </si>
  <si>
    <t>JAZZY Red</t>
  </si>
  <si>
    <t>JAZZY Brown</t>
  </si>
  <si>
    <t>JAZZY Grey</t>
  </si>
  <si>
    <t>JAZZY Copper Brown</t>
  </si>
  <si>
    <t>PICK THE TYPE FROM THE LIST</t>
  </si>
  <si>
    <t>KATRILLI Autumn red</t>
  </si>
  <si>
    <t>KATRILLI Moss</t>
  </si>
  <si>
    <t>KATRILLI Desert Brown</t>
  </si>
  <si>
    <t>R/E-sheet KL Green</t>
  </si>
  <si>
    <t>R/E-sheet KL Brown</t>
  </si>
  <si>
    <t>R/E-sheet KL Grey</t>
  </si>
  <si>
    <t>R/E-sheet KL Black</t>
  </si>
  <si>
    <t>R/E-sheet KL Red</t>
  </si>
  <si>
    <t>R/E-sheet JAZZY Grey</t>
  </si>
  <si>
    <t>R/E-sheet ROCKY Grey</t>
  </si>
  <si>
    <t>R/E-sheet Red</t>
  </si>
  <si>
    <t>R/E-sheet Green</t>
  </si>
  <si>
    <t>R/E-sheet Brown</t>
  </si>
  <si>
    <t>R/E-sheet Heather</t>
  </si>
  <si>
    <t>R/E-sheet Lichen</t>
  </si>
  <si>
    <t>R/E-sheet Copper</t>
  </si>
  <si>
    <t>R/E-sheet Frost</t>
  </si>
  <si>
    <t>R/E-sheet Blue</t>
  </si>
  <si>
    <t>R/E-sheet Golden sand</t>
  </si>
  <si>
    <t>roughly</t>
  </si>
  <si>
    <t xml:space="preserve">Length of the main ridge(s):       </t>
  </si>
  <si>
    <r>
      <t xml:space="preserve">Other ridges </t>
    </r>
    <r>
      <rPr>
        <sz val="12"/>
        <rFont val="Arial"/>
        <family val="2"/>
      </rPr>
      <t>(for instance hipped roof)</t>
    </r>
  </si>
  <si>
    <t>The Slope of the Roof</t>
  </si>
  <si>
    <t>Fill in the height of the ridge</t>
  </si>
  <si>
    <t>(or the inclination for flat roofs)</t>
  </si>
  <si>
    <t xml:space="preserve"> =&gt; THE SLOPE OF THE ROOF IN NUMBERS:</t>
  </si>
  <si>
    <t>In degrees</t>
  </si>
  <si>
    <t>percentage</t>
  </si>
  <si>
    <t>In terms of</t>
  </si>
  <si>
    <t xml:space="preserve">As a ration  </t>
  </si>
  <si>
    <t xml:space="preserve"> GRAPHICAL PRESENTATION OF THE SLOPE:</t>
  </si>
  <si>
    <t>Flat Roof</t>
  </si>
  <si>
    <t>FOR THIS SLOPE THE FOLLOWING KATEPAL PRODUCTS CAN BE USED:</t>
  </si>
  <si>
    <t>Type of the roof</t>
  </si>
  <si>
    <t>Recommended roofing material</t>
  </si>
  <si>
    <t>Katepal SBS-bitumen sheets</t>
  </si>
  <si>
    <t>Minimum Slope</t>
  </si>
  <si>
    <t>INITIAL DATA:</t>
  </si>
  <si>
    <t>PRINCIPLE</t>
  </si>
  <si>
    <t xml:space="preserve"> - NOTE! The projected areas of big chimneys, porch and other similar details shall be reduced from the total area to avoid excess material.</t>
  </si>
  <si>
    <t xml:space="preserve"> - Remember to measure the dimensions correctly as shown on the picture on the right.</t>
  </si>
  <si>
    <r>
      <t xml:space="preserve">Area  </t>
    </r>
    <r>
      <rPr>
        <b/>
        <sz val="14"/>
        <rFont val="Arial"/>
        <family val="2"/>
      </rPr>
      <t>A</t>
    </r>
    <r>
      <rPr>
        <sz val="14"/>
        <rFont val="Arial"/>
        <family val="2"/>
      </rPr>
      <t xml:space="preserve"> = a x b</t>
    </r>
  </si>
  <si>
    <t>Rectangle</t>
  </si>
  <si>
    <t>Parallelogram</t>
  </si>
  <si>
    <t>Trapezoid</t>
  </si>
  <si>
    <t>Sector</t>
  </si>
  <si>
    <t>Right triangle and triangle</t>
  </si>
  <si>
    <t>Regular polygon</t>
  </si>
  <si>
    <r>
      <t>n</t>
    </r>
    <r>
      <rPr>
        <sz val="14"/>
        <rFont val="Arial"/>
        <family val="2"/>
      </rPr>
      <t xml:space="preserve"> = number of sides.</t>
    </r>
  </si>
  <si>
    <t xml:space="preserve"> - You can use this sheet for calculating the areas of some basic shapes by filling the values to yellow boxes.</t>
  </si>
  <si>
    <t>The Area of the Roof</t>
  </si>
  <si>
    <t xml:space="preserve"> - Complex roofs are first divided in to smaller parts, that are easy to calculate.</t>
  </si>
  <si>
    <t>Observe the local instructions or ask for more information from Katepal.</t>
  </si>
  <si>
    <t xml:space="preserve"> - NOTE! Use commas instead of dots when entering decimal values.</t>
  </si>
  <si>
    <t>Tel. / e-mail:</t>
  </si>
  <si>
    <t>Contact pers:</t>
  </si>
  <si>
    <t>TRANSPORTATION:</t>
  </si>
  <si>
    <t>Telefon. / e-mail:</t>
  </si>
  <si>
    <r>
      <t>INSTRUCTIONS:</t>
    </r>
    <r>
      <rPr>
        <sz val="12"/>
        <rFont val="Arial"/>
        <family val="2"/>
      </rPr>
      <t xml:space="preserve">
Fill in the general information of the building project. Fill also the roof details measured from the construction plan or from the existing building. If necessary, ask help from the architect, the supervisor of the project or some other professional.
To calculate the area of the roof, please look the instructions at the area sheet.
To increase the accuracy remember to fill all the roof details that exist in the project. All the values on yellow surface can be modified.
</t>
    </r>
    <r>
      <rPr>
        <b/>
        <sz val="12"/>
        <rFont val="Arial"/>
        <family val="2"/>
      </rPr>
      <t xml:space="preserve">NOTE! </t>
    </r>
    <r>
      <rPr>
        <sz val="12"/>
        <rFont val="Arial"/>
        <family val="2"/>
      </rPr>
      <t>Use commas instead of dots when entering decimal values.</t>
    </r>
  </si>
  <si>
    <t>This calculation gives only an estimate of the material consumption. The real consumption depends on the accuracy of the given dimensions, methods to work and the complexity of the roof.</t>
  </si>
  <si>
    <t xml:space="preserve"> - From the calculation point of view easy shapes are basic rectangles, parallelograms, trapezoids, triangles and regular polygons. </t>
  </si>
  <si>
    <t xml:space="preserve"> - At the end all the small areas are summed up to get the total area of the roof. </t>
  </si>
  <si>
    <t xml:space="preserve">Fill in the dimension X. </t>
  </si>
  <si>
    <t xml:space="preserve">TOTAL </t>
  </si>
  <si>
    <t>Uplifts to walls:</t>
  </si>
  <si>
    <t>Number of chimneys:</t>
  </si>
  <si>
    <t>Perimeter of all the chimneys together:</t>
  </si>
  <si>
    <t>ROCKY Black</t>
  </si>
  <si>
    <t>ROCKY Graphite grey</t>
  </si>
  <si>
    <t>R/E-sheet Desert brown</t>
  </si>
  <si>
    <t>+358 12 3456 7890</t>
  </si>
  <si>
    <t>KL Classic</t>
  </si>
  <si>
    <t>ROCKY, -KATRILLI, -JAZZY</t>
  </si>
  <si>
    <t>ROCKY</t>
  </si>
  <si>
    <t>JAZZY</t>
  </si>
  <si>
    <t>KATRILLI</t>
  </si>
  <si>
    <t>UNDERLAY SHEET</t>
  </si>
  <si>
    <t>PINTARI</t>
  </si>
  <si>
    <t>Mahogany</t>
  </si>
  <si>
    <t>Red</t>
  </si>
  <si>
    <t>Black</t>
  </si>
  <si>
    <t>Grey</t>
  </si>
  <si>
    <t>Brown</t>
  </si>
  <si>
    <t>Green</t>
  </si>
  <si>
    <t>Desert brown</t>
  </si>
  <si>
    <t>Copper brown</t>
  </si>
  <si>
    <t>Blue</t>
  </si>
  <si>
    <t>Terracotta</t>
  </si>
  <si>
    <t>Autumn</t>
  </si>
  <si>
    <t>ROCKY Forest green</t>
  </si>
  <si>
    <t>ROCKY Terracotta</t>
  </si>
  <si>
    <t>ROCKY Høst</t>
  </si>
  <si>
    <t>KATRILLI Barkwood brown</t>
  </si>
  <si>
    <t>SuperBase GRIP</t>
  </si>
  <si>
    <t>UltraBase</t>
  </si>
  <si>
    <t>Xtrabase</t>
  </si>
  <si>
    <t>MANSION</t>
  </si>
  <si>
    <t>MANSION Aragon</t>
  </si>
  <si>
    <t>MANSION Dovre</t>
  </si>
  <si>
    <t>MANSION Bran</t>
  </si>
  <si>
    <t>MANSION Monrre</t>
  </si>
  <si>
    <t>R/E-sheet Havana</t>
  </si>
  <si>
    <t>R/E-shhet Mansion Aragon</t>
  </si>
  <si>
    <t>R/E-sheet Rocky barkwoodbrown</t>
  </si>
  <si>
    <t>FORTE</t>
  </si>
  <si>
    <t>FORTE Havana</t>
  </si>
  <si>
    <t>FORTE Sahara</t>
  </si>
  <si>
    <t>FORTE Jamaica</t>
  </si>
  <si>
    <t>Havana</t>
  </si>
  <si>
    <t>Sahara</t>
  </si>
  <si>
    <t>Jamaica</t>
  </si>
  <si>
    <t>3T Red</t>
  </si>
  <si>
    <t>3T Black</t>
  </si>
  <si>
    <t>3T Brown</t>
  </si>
  <si>
    <t>R/E-sheet Black</t>
  </si>
  <si>
    <t xml:space="preserve">Tel. int. +358 3 375 9111, </t>
  </si>
  <si>
    <t>myynti@katepal.fi</t>
  </si>
  <si>
    <t>© Katepal 2019</t>
  </si>
  <si>
    <t>Ver 05</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</si>
</sst>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yy"/>
    <numFmt numFmtId="165" formatCode="0.0"/>
    <numFmt numFmtId="166" formatCode="0.000"/>
    <numFmt numFmtId="167" formatCode="0.0000"/>
    <numFmt numFmtId="168" formatCode="yyyy\-mm\-dd"/>
    <numFmt numFmtId="169" formatCode="&quot;Yes&quot;;&quot;Yes&quot;;&quot;No&quot;"/>
    <numFmt numFmtId="170" formatCode="&quot;True&quot;;&quot;True&quot;;&quot;False&quot;"/>
    <numFmt numFmtId="171" formatCode="&quot;On&quot;;&quot;On&quot;;&quot;Off&quot;"/>
    <numFmt numFmtId="172" formatCode="&quot;Kyllä&quot;;&quot;Kyllä&quot;;&quot;Ei&quot;"/>
    <numFmt numFmtId="173" formatCode="&quot;Tosi&quot;;&quot;Tosi&quot;;&quot;Epätosi&quot;"/>
    <numFmt numFmtId="174" formatCode="&quot;Käytössä&quot;;&quot;Käytössä&quot;;&quot;Ei käytössä&quot;"/>
    <numFmt numFmtId="175" formatCode="[$€-2]\ #\ ##,000_);[Red]\([$€-2]\ #\ ##,000\)"/>
  </numFmts>
  <fonts count="81">
    <font>
      <sz val="10"/>
      <name val="Arial"/>
      <family val="0"/>
    </font>
    <font>
      <b/>
      <i/>
      <sz val="24"/>
      <color indexed="18"/>
      <name val="Arial"/>
      <family val="2"/>
    </font>
    <font>
      <b/>
      <i/>
      <sz val="24"/>
      <color indexed="62"/>
      <name val="Arial"/>
      <family val="2"/>
    </font>
    <font>
      <i/>
      <sz val="12"/>
      <color indexed="12"/>
      <name val="Arial"/>
      <family val="2"/>
    </font>
    <font>
      <sz val="12"/>
      <color indexed="12"/>
      <name val="Arial"/>
      <family val="2"/>
    </font>
    <font>
      <i/>
      <sz val="12"/>
      <name val="Arial"/>
      <family val="2"/>
    </font>
    <font>
      <sz val="12"/>
      <name val="Arial"/>
      <family val="2"/>
    </font>
    <font>
      <b/>
      <sz val="16"/>
      <name val="Arial"/>
      <family val="2"/>
    </font>
    <font>
      <b/>
      <sz val="12"/>
      <name val="Arial"/>
      <family val="2"/>
    </font>
    <font>
      <b/>
      <i/>
      <sz val="12"/>
      <color indexed="18"/>
      <name val="Arial"/>
      <family val="2"/>
    </font>
    <font>
      <b/>
      <sz val="12"/>
      <color indexed="48"/>
      <name val="Arial"/>
      <family val="2"/>
    </font>
    <font>
      <b/>
      <u val="single"/>
      <sz val="16"/>
      <name val="Arial"/>
      <family val="2"/>
    </font>
    <font>
      <b/>
      <u val="single"/>
      <sz val="14"/>
      <name val="Arial"/>
      <family val="2"/>
    </font>
    <font>
      <sz val="12"/>
      <color indexed="9"/>
      <name val="Arial"/>
      <family val="2"/>
    </font>
    <font>
      <sz val="10"/>
      <color indexed="9"/>
      <name val="Arial"/>
      <family val="2"/>
    </font>
    <font>
      <sz val="14"/>
      <name val="Arial"/>
      <family val="2"/>
    </font>
    <font>
      <sz val="11"/>
      <name val="Arial"/>
      <family val="2"/>
    </font>
    <font>
      <b/>
      <sz val="12"/>
      <color indexed="12"/>
      <name val="Arial"/>
      <family val="2"/>
    </font>
    <font>
      <b/>
      <sz val="14"/>
      <name val="Arial"/>
      <family val="2"/>
    </font>
    <font>
      <sz val="12"/>
      <color indexed="10"/>
      <name val="Arial"/>
      <family val="2"/>
    </font>
    <font>
      <sz val="16"/>
      <name val="Arial"/>
      <family val="2"/>
    </font>
    <font>
      <sz val="14"/>
      <color indexed="9"/>
      <name val="Arial"/>
      <family val="2"/>
    </font>
    <font>
      <b/>
      <sz val="12"/>
      <color indexed="18"/>
      <name val="Arial"/>
      <family val="2"/>
    </font>
    <font>
      <sz val="14"/>
      <color indexed="12"/>
      <name val="Arial"/>
      <family val="2"/>
    </font>
    <font>
      <i/>
      <sz val="14"/>
      <name val="Arial"/>
      <family val="2"/>
    </font>
    <font>
      <b/>
      <u val="single"/>
      <sz val="20"/>
      <name val="Arial"/>
      <family val="2"/>
    </font>
    <font>
      <u val="single"/>
      <sz val="16"/>
      <name val="Arial"/>
      <family val="2"/>
    </font>
    <font>
      <sz val="16"/>
      <color indexed="9"/>
      <name val="Arial"/>
      <family val="2"/>
    </font>
    <font>
      <b/>
      <i/>
      <sz val="16"/>
      <color indexed="18"/>
      <name val="Arial"/>
      <family val="2"/>
    </font>
    <font>
      <i/>
      <sz val="16"/>
      <name val="Arial"/>
      <family val="2"/>
    </font>
    <font>
      <b/>
      <sz val="14"/>
      <color indexed="12"/>
      <name val="Arial"/>
      <family val="2"/>
    </font>
    <font>
      <vertAlign val="superscript"/>
      <sz val="14"/>
      <name val="Arial"/>
      <family val="2"/>
    </font>
    <font>
      <b/>
      <i/>
      <sz val="14"/>
      <name val="Arial"/>
      <family val="2"/>
    </font>
    <font>
      <b/>
      <i/>
      <sz val="14"/>
      <color indexed="18"/>
      <name val="Arial"/>
      <family val="2"/>
    </font>
    <font>
      <b/>
      <sz val="14"/>
      <color indexed="10"/>
      <name val="Arial"/>
      <family val="2"/>
    </font>
    <font>
      <b/>
      <sz val="12"/>
      <color indexed="10"/>
      <name val="Arial"/>
      <family val="2"/>
    </font>
    <font>
      <b/>
      <i/>
      <sz val="12"/>
      <color indexed="10"/>
      <name val="Arial"/>
      <family val="2"/>
    </font>
    <font>
      <sz val="10"/>
      <color indexed="10"/>
      <name val="Arial"/>
      <family val="2"/>
    </font>
    <font>
      <i/>
      <sz val="12"/>
      <color indexed="10"/>
      <name val="Arial"/>
      <family val="2"/>
    </font>
    <font>
      <b/>
      <sz val="12"/>
      <color indexed="9"/>
      <name val="Arial"/>
      <family val="2"/>
    </font>
    <font>
      <b/>
      <sz val="10"/>
      <color indexed="12"/>
      <name val="Arial"/>
      <family val="2"/>
    </font>
    <font>
      <i/>
      <sz val="12"/>
      <color indexed="9"/>
      <name val="Arial"/>
      <family val="2"/>
    </font>
    <font>
      <u val="single"/>
      <sz val="14"/>
      <color indexed="12"/>
      <name val="Arial"/>
      <family val="2"/>
    </font>
    <font>
      <u val="single"/>
      <sz val="7.5"/>
      <color indexed="12"/>
      <name val="Arial"/>
      <family val="2"/>
    </font>
    <font>
      <sz val="4.5"/>
      <color indexed="8"/>
      <name val="Arial"/>
      <family val="0"/>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b/>
      <sz val="14"/>
      <color indexed="8"/>
      <name val="Arial"/>
      <family val="0"/>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41"/>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s>
  <borders count="4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style="medium"/>
      <top style="medium">
        <color indexed="8"/>
      </top>
      <bottom>
        <color indexed="63"/>
      </bottom>
    </border>
    <border>
      <left>
        <color indexed="63"/>
      </left>
      <right style="medium"/>
      <top>
        <color indexed="63"/>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thin"/>
    </border>
    <border>
      <left style="medium"/>
      <right>
        <color indexed="63"/>
      </right>
      <top style="medium">
        <color indexed="8"/>
      </top>
      <bottom>
        <color indexed="63"/>
      </bottom>
    </border>
    <border>
      <left>
        <color indexed="63"/>
      </left>
      <right>
        <color indexed="63"/>
      </right>
      <top style="medium">
        <color indexed="8"/>
      </top>
      <bottom>
        <color indexed="63"/>
      </bottom>
    </border>
    <border>
      <left style="medium"/>
      <right>
        <color indexed="63"/>
      </right>
      <top>
        <color indexed="63"/>
      </top>
      <bottom>
        <color indexed="63"/>
      </bottom>
    </border>
    <border>
      <left style="medium">
        <color indexed="8"/>
      </left>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color indexed="8"/>
      </right>
      <top>
        <color indexed="63"/>
      </top>
      <bottom style="medium"/>
    </border>
    <border>
      <left style="medium">
        <color indexed="8"/>
      </left>
      <right>
        <color indexed="63"/>
      </right>
      <top style="medium">
        <color indexed="8"/>
      </top>
      <bottom>
        <color indexed="63"/>
      </bottom>
    </border>
    <border>
      <left style="medium">
        <color indexed="8"/>
      </left>
      <right>
        <color indexed="63"/>
      </right>
      <top>
        <color indexed="63"/>
      </top>
      <bottom style="medium"/>
    </border>
    <border>
      <left style="thin"/>
      <right style="thin"/>
      <top style="thin"/>
      <bottom style="thin"/>
    </border>
    <border>
      <left>
        <color indexed="63"/>
      </left>
      <right>
        <color indexed="63"/>
      </right>
      <top>
        <color indexed="63"/>
      </top>
      <bottom style="dotted"/>
    </border>
    <border>
      <left>
        <color indexed="63"/>
      </left>
      <right>
        <color indexed="63"/>
      </right>
      <top style="dotted"/>
      <bottom style="dotted"/>
    </border>
    <border>
      <left>
        <color indexed="63"/>
      </left>
      <right style="thin"/>
      <top>
        <color indexed="63"/>
      </top>
      <bottom style="dotted"/>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color indexed="8"/>
      </right>
      <top style="medium">
        <color indexed="8"/>
      </top>
      <bottom style="medium">
        <color indexed="8"/>
      </bottom>
    </border>
    <border>
      <left>
        <color indexed="63"/>
      </left>
      <right>
        <color indexed="63"/>
      </right>
      <top>
        <color indexed="63"/>
      </top>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dashed"/>
      <bottom style="dashed"/>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26" borderId="1" applyNumberFormat="0" applyFont="0" applyAlignment="0" applyProtection="0"/>
    <xf numFmtId="0" fontId="65" fillId="27" borderId="0" applyNumberFormat="0" applyBorder="0" applyAlignment="0" applyProtection="0"/>
    <xf numFmtId="0" fontId="43" fillId="0" borderId="0" applyNumberFormat="0" applyFill="0" applyBorder="0" applyAlignment="0" applyProtection="0"/>
    <xf numFmtId="0" fontId="66" fillId="28" borderId="0" applyNumberFormat="0" applyBorder="0" applyAlignment="0" applyProtection="0"/>
    <xf numFmtId="0" fontId="67" fillId="29" borderId="2" applyNumberFormat="0" applyAlignment="0" applyProtection="0"/>
    <xf numFmtId="0" fontId="68" fillId="0" borderId="3" applyNumberFormat="0" applyFill="0" applyAlignment="0" applyProtection="0"/>
    <xf numFmtId="0" fontId="69" fillId="30" borderId="0" applyNumberFormat="0" applyBorder="0" applyAlignment="0" applyProtection="0"/>
    <xf numFmtId="0" fontId="70" fillId="0" borderId="0" applyNumberFormat="0" applyFill="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76" fillId="31" borderId="2" applyNumberFormat="0" applyAlignment="0" applyProtection="0"/>
    <xf numFmtId="0" fontId="77" fillId="32" borderId="8" applyNumberFormat="0" applyAlignment="0" applyProtection="0"/>
    <xf numFmtId="0" fontId="78"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cellStyleXfs>
  <cellXfs count="303">
    <xf numFmtId="0" fontId="0" fillId="0" borderId="0" xfId="0" applyAlignment="1">
      <alignment/>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9" fillId="0" borderId="12" xfId="0" applyNumberFormat="1" applyFont="1" applyFill="1" applyBorder="1" applyAlignment="1" applyProtection="1">
      <alignment horizontal="centerContinuous" vertical="center"/>
      <protection/>
    </xf>
    <xf numFmtId="0" fontId="9" fillId="0" borderId="13" xfId="0" applyNumberFormat="1" applyFont="1" applyFill="1" applyBorder="1" applyAlignment="1" applyProtection="1">
      <alignment horizontal="centerContinuous" vertical="center"/>
      <protection/>
    </xf>
    <xf numFmtId="0" fontId="9" fillId="0" borderId="14" xfId="0" applyNumberFormat="1" applyFont="1" applyFill="1" applyBorder="1" applyAlignment="1" applyProtection="1">
      <alignment horizontal="centerContinuous" vertical="center"/>
      <protection/>
    </xf>
    <xf numFmtId="0" fontId="9" fillId="0" borderId="0" xfId="0" applyNumberFormat="1" applyFont="1" applyFill="1" applyBorder="1" applyAlignment="1" applyProtection="1">
      <alignment horizontal="centerContinuous" vertical="center"/>
      <protection/>
    </xf>
    <xf numFmtId="2" fontId="4" fillId="0" borderId="0" xfId="0" applyNumberFormat="1" applyFont="1" applyAlignment="1" applyProtection="1">
      <alignment/>
      <protection locked="0"/>
    </xf>
    <xf numFmtId="0" fontId="1" fillId="0" borderId="15" xfId="0" applyNumberFormat="1" applyFont="1" applyFill="1" applyBorder="1" applyAlignment="1" applyProtection="1">
      <alignment horizontal="centerContinuous" vertical="center"/>
      <protection/>
    </xf>
    <xf numFmtId="0" fontId="2" fillId="0" borderId="16" xfId="0" applyNumberFormat="1" applyFont="1" applyFill="1" applyBorder="1" applyAlignment="1" applyProtection="1">
      <alignment horizontal="centerContinuous" vertical="center"/>
      <protection/>
    </xf>
    <xf numFmtId="0" fontId="3" fillId="0" borderId="16" xfId="0" applyNumberFormat="1" applyFont="1" applyFill="1" applyBorder="1" applyAlignment="1" applyProtection="1">
      <alignment horizontal="centerContinuous" vertical="center"/>
      <protection/>
    </xf>
    <xf numFmtId="0" fontId="4" fillId="0" borderId="16" xfId="0" applyNumberFormat="1" applyFont="1" applyFill="1" applyBorder="1" applyAlignment="1" applyProtection="1">
      <alignment horizontal="centerContinuous" vertical="center"/>
      <protection/>
    </xf>
    <xf numFmtId="0" fontId="5" fillId="0" borderId="0" xfId="0" applyNumberFormat="1" applyFont="1" applyFill="1" applyBorder="1" applyAlignment="1" applyProtection="1">
      <alignment vertical="center"/>
      <protection/>
    </xf>
    <xf numFmtId="0" fontId="5" fillId="0" borderId="0" xfId="0" applyNumberFormat="1" applyFont="1" applyFill="1" applyAlignment="1" applyProtection="1">
      <alignment vertical="center"/>
      <protection/>
    </xf>
    <xf numFmtId="0" fontId="6" fillId="0" borderId="0" xfId="0" applyNumberFormat="1" applyFont="1" applyFill="1" applyAlignment="1" applyProtection="1">
      <alignment/>
      <protection/>
    </xf>
    <xf numFmtId="0" fontId="1" fillId="0" borderId="17" xfId="0" applyNumberFormat="1" applyFont="1" applyFill="1" applyBorder="1" applyAlignment="1" applyProtection="1">
      <alignment horizontal="centerContinuous" vertical="center"/>
      <protection/>
    </xf>
    <xf numFmtId="0" fontId="2" fillId="0" borderId="0" xfId="0" applyNumberFormat="1" applyFont="1" applyFill="1" applyBorder="1" applyAlignment="1" applyProtection="1">
      <alignment horizontal="centerContinuous" vertical="center"/>
      <protection/>
    </xf>
    <xf numFmtId="0" fontId="3" fillId="0" borderId="0" xfId="0" applyNumberFormat="1" applyFont="1" applyFill="1" applyBorder="1" applyAlignment="1" applyProtection="1">
      <alignment horizontal="centerContinuous" vertical="center"/>
      <protection/>
    </xf>
    <xf numFmtId="0" fontId="6" fillId="0" borderId="0" xfId="0" applyNumberFormat="1" applyFont="1" applyFill="1" applyBorder="1" applyAlignment="1" applyProtection="1">
      <alignment horizontal="left" vertical="center"/>
      <protection/>
    </xf>
    <xf numFmtId="0" fontId="5" fillId="0" borderId="18" xfId="0" applyNumberFormat="1" applyFont="1" applyFill="1" applyBorder="1" applyAlignment="1" applyProtection="1">
      <alignment vertical="center"/>
      <protection/>
    </xf>
    <xf numFmtId="0" fontId="8" fillId="0" borderId="15" xfId="0" applyNumberFormat="1" applyFont="1" applyFill="1" applyBorder="1" applyAlignment="1" applyProtection="1">
      <alignment horizontal="left" vertical="center"/>
      <protection/>
    </xf>
    <xf numFmtId="0" fontId="6" fillId="0" borderId="16" xfId="0" applyNumberFormat="1" applyFont="1" applyFill="1" applyBorder="1" applyAlignment="1" applyProtection="1">
      <alignment horizontal="left" vertical="center"/>
      <protection/>
    </xf>
    <xf numFmtId="0" fontId="6" fillId="0" borderId="16" xfId="0" applyFont="1" applyBorder="1" applyAlignment="1" applyProtection="1">
      <alignment vertical="center"/>
      <protection/>
    </xf>
    <xf numFmtId="0" fontId="6" fillId="0" borderId="16"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left" vertical="center"/>
      <protection/>
    </xf>
    <xf numFmtId="0" fontId="8" fillId="0" borderId="17" xfId="0" applyNumberFormat="1" applyFont="1" applyFill="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left" vertical="center"/>
      <protection/>
    </xf>
    <xf numFmtId="0" fontId="6" fillId="0" borderId="0" xfId="0" applyFont="1" applyAlignment="1" applyProtection="1">
      <alignment/>
      <protection/>
    </xf>
    <xf numFmtId="0" fontId="6" fillId="0" borderId="0" xfId="0" applyFont="1" applyAlignment="1" applyProtection="1">
      <alignment/>
      <protection/>
    </xf>
    <xf numFmtId="0" fontId="0" fillId="0" borderId="0" xfId="0" applyBorder="1" applyAlignment="1" applyProtection="1">
      <alignment horizontal="center" vertical="center" wrapText="1"/>
      <protection/>
    </xf>
    <xf numFmtId="0" fontId="0" fillId="0" borderId="0" xfId="0" applyNumberFormat="1" applyFill="1" applyBorder="1" applyAlignment="1" applyProtection="1">
      <alignment/>
      <protection/>
    </xf>
    <xf numFmtId="0" fontId="0" fillId="0" borderId="0" xfId="0" applyAlignment="1" applyProtection="1">
      <alignment/>
      <protection/>
    </xf>
    <xf numFmtId="0" fontId="0" fillId="0" borderId="19" xfId="0" applyBorder="1" applyAlignment="1" applyProtection="1">
      <alignment horizontal="center" vertical="center" wrapText="1"/>
      <protection/>
    </xf>
    <xf numFmtId="0" fontId="8" fillId="0" borderId="20" xfId="0" applyNumberFormat="1" applyFont="1" applyFill="1" applyBorder="1" applyAlignment="1" applyProtection="1">
      <alignment horizontal="left" vertical="center"/>
      <protection/>
    </xf>
    <xf numFmtId="0" fontId="6" fillId="0" borderId="19" xfId="0" applyFont="1" applyBorder="1" applyAlignment="1" applyProtection="1">
      <alignment/>
      <protection/>
    </xf>
    <xf numFmtId="0" fontId="6" fillId="0" borderId="19" xfId="0" applyFont="1" applyBorder="1" applyAlignment="1" applyProtection="1">
      <alignment horizontal="center"/>
      <protection/>
    </xf>
    <xf numFmtId="165" fontId="10" fillId="0" borderId="19" xfId="0" applyNumberFormat="1" applyFont="1" applyBorder="1" applyAlignment="1" applyProtection="1">
      <alignment horizontal="center"/>
      <protection/>
    </xf>
    <xf numFmtId="0" fontId="6" fillId="0" borderId="19" xfId="0" applyFont="1" applyBorder="1" applyAlignment="1" applyProtection="1">
      <alignment/>
      <protection/>
    </xf>
    <xf numFmtId="0" fontId="6" fillId="0" borderId="0" xfId="0" applyFont="1" applyAlignment="1" applyProtection="1">
      <alignment horizontal="center"/>
      <protection/>
    </xf>
    <xf numFmtId="165" fontId="10" fillId="0" borderId="0" xfId="0" applyNumberFormat="1" applyFont="1" applyBorder="1" applyAlignment="1" applyProtection="1">
      <alignment horizontal="center"/>
      <protection/>
    </xf>
    <xf numFmtId="49" fontId="6" fillId="0" borderId="0" xfId="0" applyNumberFormat="1" applyFont="1" applyAlignment="1" applyProtection="1">
      <alignment horizontal="right"/>
      <protection/>
    </xf>
    <xf numFmtId="0" fontId="8" fillId="0" borderId="0" xfId="0" applyNumberFormat="1" applyFont="1" applyFill="1" applyBorder="1" applyAlignment="1" applyProtection="1">
      <alignment/>
      <protection/>
    </xf>
    <xf numFmtId="0" fontId="8" fillId="0" borderId="0" xfId="0" applyFont="1" applyAlignment="1" applyProtection="1">
      <alignment horizontal="right"/>
      <protection/>
    </xf>
    <xf numFmtId="0" fontId="6" fillId="0" borderId="0" xfId="0" applyNumberFormat="1" applyFont="1" applyFill="1" applyBorder="1" applyAlignment="1" applyProtection="1">
      <alignment/>
      <protection/>
    </xf>
    <xf numFmtId="0" fontId="8" fillId="0" borderId="0" xfId="0" applyFont="1" applyAlignment="1" applyProtection="1">
      <alignment/>
      <protection/>
    </xf>
    <xf numFmtId="1" fontId="8" fillId="0" borderId="0" xfId="0" applyNumberFormat="1" applyFont="1" applyAlignment="1" applyProtection="1">
      <alignment/>
      <protection/>
    </xf>
    <xf numFmtId="2" fontId="8" fillId="0" borderId="0" xfId="0" applyNumberFormat="1" applyFont="1" applyFill="1" applyAlignment="1" applyProtection="1">
      <alignment horizontal="right"/>
      <protection/>
    </xf>
    <xf numFmtId="2" fontId="6" fillId="0" borderId="0" xfId="0" applyNumberFormat="1" applyFont="1" applyFill="1" applyAlignment="1" applyProtection="1">
      <alignment/>
      <protection/>
    </xf>
    <xf numFmtId="0" fontId="15" fillId="0" borderId="0" xfId="0" applyNumberFormat="1" applyFont="1" applyFill="1" applyAlignment="1" applyProtection="1">
      <alignment/>
      <protection/>
    </xf>
    <xf numFmtId="0" fontId="16" fillId="0" borderId="0" xfId="0" applyNumberFormat="1" applyFont="1" applyFill="1" applyAlignment="1" applyProtection="1">
      <alignment horizontal="right"/>
      <protection/>
    </xf>
    <xf numFmtId="0" fontId="0" fillId="0" borderId="17" xfId="0" applyNumberFormat="1" applyFill="1" applyBorder="1" applyAlignment="1" applyProtection="1">
      <alignment/>
      <protection/>
    </xf>
    <xf numFmtId="0" fontId="6" fillId="0" borderId="0" xfId="0" applyNumberFormat="1" applyFont="1" applyFill="1" applyBorder="1" applyAlignment="1" applyProtection="1">
      <alignment horizontal="left"/>
      <protection/>
    </xf>
    <xf numFmtId="1" fontId="0" fillId="0" borderId="0" xfId="0" applyNumberFormat="1" applyFill="1" applyBorder="1" applyAlignment="1" applyProtection="1">
      <alignment/>
      <protection/>
    </xf>
    <xf numFmtId="0" fontId="6" fillId="0" borderId="13" xfId="0" applyNumberFormat="1" applyFont="1" applyFill="1" applyBorder="1" applyAlignment="1" applyProtection="1">
      <alignment/>
      <protection/>
    </xf>
    <xf numFmtId="0" fontId="6" fillId="0" borderId="17" xfId="0" applyNumberFormat="1" applyFont="1" applyFill="1" applyBorder="1" applyAlignment="1" applyProtection="1">
      <alignment/>
      <protection/>
    </xf>
    <xf numFmtId="0" fontId="8" fillId="0" borderId="0" xfId="0" applyNumberFormat="1" applyFont="1" applyFill="1" applyAlignment="1" applyProtection="1">
      <alignment/>
      <protection/>
    </xf>
    <xf numFmtId="14" fontId="6" fillId="0" borderId="0" xfId="0" applyNumberFormat="1" applyFont="1" applyFill="1" applyBorder="1" applyAlignment="1" applyProtection="1">
      <alignment/>
      <protection/>
    </xf>
    <xf numFmtId="0" fontId="6" fillId="0" borderId="0" xfId="0" applyFont="1" applyBorder="1" applyAlignment="1" applyProtection="1">
      <alignment/>
      <protection/>
    </xf>
    <xf numFmtId="0" fontId="0" fillId="0" borderId="21" xfId="0" applyNumberFormat="1" applyFill="1" applyBorder="1" applyAlignment="1" applyProtection="1">
      <alignment/>
      <protection/>
    </xf>
    <xf numFmtId="0" fontId="8" fillId="0" borderId="22" xfId="0" applyNumberFormat="1" applyFont="1" applyFill="1" applyBorder="1" applyAlignment="1" applyProtection="1">
      <alignment/>
      <protection/>
    </xf>
    <xf numFmtId="0" fontId="6" fillId="0" borderId="22" xfId="0" applyNumberFormat="1" applyFont="1" applyFill="1" applyBorder="1" applyAlignment="1" applyProtection="1">
      <alignment/>
      <protection/>
    </xf>
    <xf numFmtId="1" fontId="0" fillId="0" borderId="22" xfId="0" applyNumberFormat="1" applyFill="1" applyBorder="1" applyAlignment="1" applyProtection="1">
      <alignment/>
      <protection/>
    </xf>
    <xf numFmtId="0" fontId="8" fillId="0" borderId="0" xfId="0" applyFont="1" applyBorder="1" applyAlignment="1" applyProtection="1">
      <alignment/>
      <protection/>
    </xf>
    <xf numFmtId="0" fontId="8" fillId="0" borderId="0" xfId="0" applyFont="1" applyBorder="1" applyAlignment="1" applyProtection="1">
      <alignment horizontal="center"/>
      <protection/>
    </xf>
    <xf numFmtId="1" fontId="8" fillId="0" borderId="0" xfId="0" applyNumberFormat="1" applyFont="1" applyBorder="1" applyAlignment="1" applyProtection="1">
      <alignment/>
      <protection/>
    </xf>
    <xf numFmtId="0" fontId="13" fillId="0" borderId="0" xfId="0" applyFont="1" applyBorder="1" applyAlignment="1" applyProtection="1">
      <alignment/>
      <protection/>
    </xf>
    <xf numFmtId="0" fontId="14" fillId="0" borderId="0" xfId="0" applyFont="1" applyBorder="1" applyAlignment="1" applyProtection="1">
      <alignment/>
      <protection/>
    </xf>
    <xf numFmtId="0" fontId="13" fillId="0" borderId="0" xfId="0" applyFont="1" applyBorder="1" applyAlignment="1" applyProtection="1">
      <alignment horizontal="center"/>
      <protection/>
    </xf>
    <xf numFmtId="0" fontId="8" fillId="0" borderId="0" xfId="0" applyFont="1" applyBorder="1" applyAlignment="1" applyProtection="1">
      <alignment horizontal="lef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8" fillId="0" borderId="0" xfId="0" applyNumberFormat="1" applyFont="1" applyFill="1" applyBorder="1" applyAlignment="1" applyProtection="1">
      <alignment/>
      <protection/>
    </xf>
    <xf numFmtId="2" fontId="8" fillId="0" borderId="0" xfId="0" applyNumberFormat="1" applyFont="1" applyBorder="1" applyAlignment="1" applyProtection="1">
      <alignment/>
      <protection/>
    </xf>
    <xf numFmtId="0" fontId="8" fillId="0" borderId="0" xfId="0" applyFont="1" applyBorder="1" applyAlignment="1" applyProtection="1">
      <alignment vertical="center"/>
      <protection/>
    </xf>
    <xf numFmtId="0" fontId="12" fillId="0" borderId="0" xfId="0" applyNumberFormat="1" applyFont="1" applyFill="1" applyBorder="1" applyAlignment="1" applyProtection="1">
      <alignment horizontal="left" vertical="center"/>
      <protection/>
    </xf>
    <xf numFmtId="0" fontId="6" fillId="0" borderId="0" xfId="0" applyFont="1" applyBorder="1" applyAlignment="1" applyProtection="1">
      <alignment horizontal="center"/>
      <protection/>
    </xf>
    <xf numFmtId="0" fontId="8" fillId="0" borderId="0" xfId="0" applyNumberFormat="1" applyFont="1" applyBorder="1" applyAlignment="1" applyProtection="1">
      <alignment/>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1" fontId="6" fillId="0" borderId="0"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6" fillId="0" borderId="23" xfId="0" applyNumberFormat="1" applyFont="1" applyFill="1" applyBorder="1" applyAlignment="1" applyProtection="1">
      <alignment horizontal="right"/>
      <protection/>
    </xf>
    <xf numFmtId="0" fontId="6" fillId="0" borderId="0" xfId="0" applyNumberFormat="1" applyFont="1" applyBorder="1" applyAlignment="1" applyProtection="1">
      <alignment/>
      <protection/>
    </xf>
    <xf numFmtId="0" fontId="7" fillId="0" borderId="0" xfId="0" applyNumberFormat="1" applyFont="1" applyBorder="1" applyAlignment="1" applyProtection="1">
      <alignment horizontal="center"/>
      <protection/>
    </xf>
    <xf numFmtId="0" fontId="6" fillId="0" borderId="0" xfId="0" applyNumberFormat="1" applyFont="1" applyBorder="1" applyAlignment="1" applyProtection="1">
      <alignment horizontal="center"/>
      <protection/>
    </xf>
    <xf numFmtId="0" fontId="6" fillId="0" borderId="0" xfId="0" applyNumberFormat="1" applyFont="1" applyAlignment="1" applyProtection="1">
      <alignment/>
      <protection/>
    </xf>
    <xf numFmtId="0" fontId="8" fillId="0" borderId="0" xfId="0" applyNumberFormat="1" applyFont="1" applyBorder="1" applyAlignment="1" applyProtection="1">
      <alignment/>
      <protection/>
    </xf>
    <xf numFmtId="0" fontId="15" fillId="0" borderId="0" xfId="0" applyNumberFormat="1" applyFont="1" applyBorder="1" applyAlignment="1" applyProtection="1">
      <alignment/>
      <protection/>
    </xf>
    <xf numFmtId="0" fontId="21" fillId="0" borderId="0" xfId="0" applyNumberFormat="1" applyFont="1" applyBorder="1" applyAlignment="1" applyProtection="1">
      <alignment/>
      <protection/>
    </xf>
    <xf numFmtId="0" fontId="13" fillId="0" borderId="0" xfId="0" applyNumberFormat="1" applyFont="1" applyBorder="1" applyAlignment="1" applyProtection="1">
      <alignment/>
      <protection/>
    </xf>
    <xf numFmtId="165" fontId="18" fillId="0" borderId="0" xfId="0" applyNumberFormat="1" applyFont="1" applyBorder="1" applyAlignment="1" applyProtection="1">
      <alignment/>
      <protection/>
    </xf>
    <xf numFmtId="0" fontId="18" fillId="0" borderId="0" xfId="0" applyNumberFormat="1" applyFont="1" applyBorder="1" applyAlignment="1" applyProtection="1">
      <alignment horizontal="center"/>
      <protection/>
    </xf>
    <xf numFmtId="165" fontId="18" fillId="0" borderId="0" xfId="0" applyNumberFormat="1" applyFont="1" applyBorder="1" applyAlignment="1" applyProtection="1">
      <alignment horizontal="left"/>
      <protection/>
    </xf>
    <xf numFmtId="165" fontId="18" fillId="0" borderId="0" xfId="0" applyNumberFormat="1" applyFont="1" applyBorder="1" applyAlignment="1" applyProtection="1">
      <alignment/>
      <protection/>
    </xf>
    <xf numFmtId="0" fontId="18" fillId="0" borderId="0" xfId="0" applyNumberFormat="1" applyFont="1" applyBorder="1" applyAlignment="1" applyProtection="1">
      <alignment/>
      <protection/>
    </xf>
    <xf numFmtId="0" fontId="0" fillId="0" borderId="0" xfId="0" applyBorder="1" applyAlignment="1" applyProtection="1">
      <alignment/>
      <protection/>
    </xf>
    <xf numFmtId="0" fontId="7" fillId="0" borderId="0" xfId="0" applyNumberFormat="1" applyFont="1" applyBorder="1" applyAlignment="1" applyProtection="1">
      <alignment/>
      <protection/>
    </xf>
    <xf numFmtId="0" fontId="11" fillId="33" borderId="0" xfId="0" applyNumberFormat="1" applyFont="1" applyFill="1" applyBorder="1" applyAlignment="1" applyProtection="1">
      <alignment/>
      <protection/>
    </xf>
    <xf numFmtId="0" fontId="6" fillId="33" borderId="0" xfId="0" applyNumberFormat="1" applyFont="1" applyFill="1" applyBorder="1" applyAlignment="1" applyProtection="1">
      <alignment/>
      <protection/>
    </xf>
    <xf numFmtId="0" fontId="6" fillId="33" borderId="0" xfId="0" applyNumberFormat="1" applyFont="1" applyFill="1" applyBorder="1" applyAlignment="1" applyProtection="1">
      <alignment/>
      <protection/>
    </xf>
    <xf numFmtId="0" fontId="0" fillId="33" borderId="0" xfId="0" applyFill="1" applyBorder="1" applyAlignment="1" applyProtection="1">
      <alignment/>
      <protection/>
    </xf>
    <xf numFmtId="0" fontId="22" fillId="0" borderId="13" xfId="0" applyNumberFormat="1" applyFont="1" applyFill="1" applyBorder="1" applyAlignment="1" applyProtection="1">
      <alignment horizontal="left" vertical="center"/>
      <protection/>
    </xf>
    <xf numFmtId="0" fontId="18" fillId="0" borderId="0" xfId="0" applyFont="1" applyAlignment="1">
      <alignment/>
    </xf>
    <xf numFmtId="0" fontId="0" fillId="0" borderId="0" xfId="0" applyBorder="1" applyAlignment="1">
      <alignment/>
    </xf>
    <xf numFmtId="0" fontId="8" fillId="0" borderId="24" xfId="0" applyNumberFormat="1" applyFont="1" applyFill="1" applyBorder="1" applyAlignment="1" applyProtection="1">
      <alignment horizontal="left" vertical="center"/>
      <protection/>
    </xf>
    <xf numFmtId="0" fontId="8" fillId="0" borderId="18" xfId="0" applyNumberFormat="1" applyFont="1" applyFill="1" applyBorder="1" applyAlignment="1" applyProtection="1">
      <alignment horizontal="left" vertical="center"/>
      <protection/>
    </xf>
    <xf numFmtId="0" fontId="0" fillId="0" borderId="18" xfId="0" applyNumberFormat="1" applyFill="1" applyBorder="1" applyAlignment="1" applyProtection="1">
      <alignment/>
      <protection/>
    </xf>
    <xf numFmtId="0" fontId="0" fillId="0" borderId="25" xfId="0" applyNumberFormat="1" applyFill="1" applyBorder="1" applyAlignment="1" applyProtection="1">
      <alignment/>
      <protection/>
    </xf>
    <xf numFmtId="0" fontId="12" fillId="0" borderId="0" xfId="0"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Alignment="1">
      <alignment horizontal="right"/>
    </xf>
    <xf numFmtId="0" fontId="18" fillId="0" borderId="0" xfId="0" applyFont="1" applyAlignment="1">
      <alignment horizontal="center"/>
    </xf>
    <xf numFmtId="0" fontId="18" fillId="0" borderId="26" xfId="0" applyFont="1" applyBorder="1" applyAlignment="1">
      <alignment horizontal="center"/>
    </xf>
    <xf numFmtId="0" fontId="15" fillId="0" borderId="0" xfId="0" applyNumberFormat="1" applyFont="1" applyFill="1" applyBorder="1" applyAlignment="1" applyProtection="1">
      <alignment/>
      <protection/>
    </xf>
    <xf numFmtId="0" fontId="15" fillId="0" borderId="0" xfId="0" applyFont="1" applyBorder="1" applyAlignment="1">
      <alignment/>
    </xf>
    <xf numFmtId="0" fontId="18" fillId="0" borderId="18" xfId="0" applyNumberFormat="1" applyFont="1" applyFill="1" applyBorder="1" applyAlignment="1" applyProtection="1">
      <alignment horizontal="left" vertical="center"/>
      <protection/>
    </xf>
    <xf numFmtId="0" fontId="25" fillId="0" borderId="0" xfId="0" applyNumberFormat="1" applyFont="1" applyFill="1" applyBorder="1" applyAlignment="1" applyProtection="1">
      <alignment horizontal="left" vertical="center"/>
      <protection/>
    </xf>
    <xf numFmtId="0" fontId="15" fillId="0" borderId="27" xfId="0" applyFont="1" applyBorder="1" applyAlignment="1" applyProtection="1">
      <alignment/>
      <protection/>
    </xf>
    <xf numFmtId="0" fontId="15" fillId="0" borderId="28" xfId="0" applyFont="1" applyBorder="1" applyAlignment="1" applyProtection="1">
      <alignment/>
      <protection/>
    </xf>
    <xf numFmtId="0" fontId="15" fillId="0" borderId="0" xfId="0" applyFont="1" applyAlignment="1" applyProtection="1">
      <alignment/>
      <protection/>
    </xf>
    <xf numFmtId="0" fontId="15" fillId="0" borderId="27" xfId="0" applyFont="1" applyBorder="1" applyAlignment="1" applyProtection="1">
      <alignment horizontal="right"/>
      <protection/>
    </xf>
    <xf numFmtId="0" fontId="26" fillId="0" borderId="0" xfId="0" applyNumberFormat="1" applyFont="1" applyFill="1" applyBorder="1" applyAlignment="1" applyProtection="1">
      <alignment/>
      <protection/>
    </xf>
    <xf numFmtId="0" fontId="15" fillId="0" borderId="0" xfId="0" applyFont="1" applyBorder="1" applyAlignment="1">
      <alignment horizontal="right"/>
    </xf>
    <xf numFmtId="0" fontId="18" fillId="0" borderId="0" xfId="0" applyNumberFormat="1" applyFont="1" applyFill="1" applyBorder="1" applyAlignment="1" applyProtection="1">
      <alignment/>
      <protection/>
    </xf>
    <xf numFmtId="0" fontId="6" fillId="0" borderId="17" xfId="0" applyNumberFormat="1" applyFont="1" applyFill="1" applyBorder="1" applyAlignment="1" applyProtection="1">
      <alignment/>
      <protection/>
    </xf>
    <xf numFmtId="0" fontId="24" fillId="0" borderId="0" xfId="0" applyNumberFormat="1" applyFont="1" applyFill="1" applyBorder="1" applyAlignment="1" applyProtection="1">
      <alignment horizontal="left" vertical="center"/>
      <protection/>
    </xf>
    <xf numFmtId="0" fontId="15" fillId="0" borderId="0" xfId="0" applyNumberFormat="1" applyFont="1" applyFill="1" applyBorder="1" applyAlignment="1" applyProtection="1">
      <alignment horizontal="left" vertical="center"/>
      <protection/>
    </xf>
    <xf numFmtId="2" fontId="6" fillId="0" borderId="0" xfId="0" applyNumberFormat="1" applyFont="1" applyBorder="1" applyAlignment="1" applyProtection="1">
      <alignment horizontal="left" indent="1"/>
      <protection/>
    </xf>
    <xf numFmtId="0" fontId="6" fillId="0" borderId="0" xfId="0" applyFont="1" applyBorder="1" applyAlignment="1" applyProtection="1">
      <alignment horizontal="left" indent="1"/>
      <protection/>
    </xf>
    <xf numFmtId="0" fontId="24" fillId="0" borderId="27" xfId="0" applyFont="1" applyBorder="1" applyAlignment="1" applyProtection="1">
      <alignment/>
      <protection/>
    </xf>
    <xf numFmtId="0" fontId="24" fillId="0" borderId="28" xfId="0" applyFont="1" applyBorder="1" applyAlignment="1" applyProtection="1">
      <alignment/>
      <protection/>
    </xf>
    <xf numFmtId="0" fontId="24" fillId="0" borderId="28" xfId="0" applyFont="1" applyBorder="1" applyAlignment="1" applyProtection="1">
      <alignment horizontal="left"/>
      <protection/>
    </xf>
    <xf numFmtId="0" fontId="15" fillId="0" borderId="0" xfId="0" applyNumberFormat="1" applyFont="1" applyAlignment="1" applyProtection="1">
      <alignment/>
      <protection/>
    </xf>
    <xf numFmtId="0" fontId="18" fillId="0" borderId="0" xfId="0" applyNumberFormat="1" applyFont="1" applyAlignment="1" applyProtection="1">
      <alignment/>
      <protection/>
    </xf>
    <xf numFmtId="0" fontId="15" fillId="0" borderId="0" xfId="0" applyNumberFormat="1" applyFont="1" applyBorder="1" applyAlignment="1" applyProtection="1">
      <alignment/>
      <protection/>
    </xf>
    <xf numFmtId="0" fontId="11" fillId="0" borderId="0" xfId="0" applyNumberFormat="1" applyFont="1" applyAlignment="1" applyProtection="1">
      <alignment/>
      <protection/>
    </xf>
    <xf numFmtId="0" fontId="7" fillId="0" borderId="18" xfId="0" applyNumberFormat="1" applyFont="1" applyFill="1" applyBorder="1" applyAlignment="1" applyProtection="1">
      <alignment horizontal="left" vertical="center"/>
      <protection/>
    </xf>
    <xf numFmtId="0" fontId="20" fillId="0" borderId="0" xfId="0" applyNumberFormat="1" applyFont="1" applyFill="1" applyAlignment="1" applyProtection="1">
      <alignment/>
      <protection/>
    </xf>
    <xf numFmtId="0" fontId="20" fillId="0" borderId="0" xfId="0" applyNumberFormat="1" applyFont="1" applyBorder="1" applyAlignment="1" applyProtection="1">
      <alignment/>
      <protection/>
    </xf>
    <xf numFmtId="0" fontId="27" fillId="0" borderId="0" xfId="0" applyNumberFormat="1" applyFont="1" applyBorder="1" applyAlignment="1" applyProtection="1">
      <alignment/>
      <protection/>
    </xf>
    <xf numFmtId="0" fontId="28" fillId="0" borderId="13" xfId="0" applyNumberFormat="1" applyFont="1" applyFill="1" applyBorder="1" applyAlignment="1" applyProtection="1">
      <alignment horizontal="centerContinuous" vertical="center"/>
      <protection/>
    </xf>
    <xf numFmtId="0" fontId="29" fillId="0" borderId="18"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29" fillId="0" borderId="0" xfId="0" applyNumberFormat="1" applyFont="1" applyFill="1" applyAlignment="1" applyProtection="1">
      <alignment vertical="center"/>
      <protection/>
    </xf>
    <xf numFmtId="0" fontId="15" fillId="0" borderId="27" xfId="0" applyNumberFormat="1" applyFont="1" applyFill="1" applyBorder="1" applyAlignment="1" applyProtection="1">
      <alignment horizontal="left" vertical="center"/>
      <protection/>
    </xf>
    <xf numFmtId="0" fontId="15" fillId="0" borderId="27" xfId="0" applyFont="1" applyBorder="1" applyAlignment="1" applyProtection="1">
      <alignment vertical="center"/>
      <protection/>
    </xf>
    <xf numFmtId="0" fontId="15" fillId="0" borderId="28" xfId="0" applyNumberFormat="1" applyFont="1" applyFill="1" applyBorder="1" applyAlignment="1" applyProtection="1">
      <alignment/>
      <protection/>
    </xf>
    <xf numFmtId="0" fontId="15" fillId="0" borderId="28" xfId="0" applyFont="1" applyBorder="1" applyAlignment="1" applyProtection="1">
      <alignment vertical="center"/>
      <protection/>
    </xf>
    <xf numFmtId="0" fontId="15" fillId="0" borderId="28" xfId="0" applyNumberFormat="1" applyFont="1" applyFill="1" applyBorder="1" applyAlignment="1" applyProtection="1">
      <alignment horizontal="left" vertical="center"/>
      <protection/>
    </xf>
    <xf numFmtId="0" fontId="32" fillId="0" borderId="27" xfId="0" applyFont="1" applyBorder="1" applyAlignment="1" applyProtection="1">
      <alignment/>
      <protection/>
    </xf>
    <xf numFmtId="0" fontId="32" fillId="0" borderId="28" xfId="0" applyFont="1" applyBorder="1" applyAlignment="1" applyProtection="1">
      <alignment/>
      <protection/>
    </xf>
    <xf numFmtId="0" fontId="18" fillId="0" borderId="17" xfId="0" applyNumberFormat="1" applyFont="1" applyFill="1" applyBorder="1" applyAlignment="1" applyProtection="1">
      <alignment horizontal="left" vertical="center"/>
      <protection/>
    </xf>
    <xf numFmtId="0" fontId="15" fillId="0" borderId="29" xfId="0" applyFont="1" applyBorder="1" applyAlignment="1" applyProtection="1">
      <alignment vertical="center"/>
      <protection/>
    </xf>
    <xf numFmtId="168" fontId="23" fillId="0" borderId="0" xfId="0" applyNumberFormat="1" applyFont="1" applyBorder="1" applyAlignment="1" applyProtection="1">
      <alignment horizontal="left" vertical="center"/>
      <protection/>
    </xf>
    <xf numFmtId="0" fontId="33" fillId="0" borderId="13" xfId="0" applyNumberFormat="1" applyFont="1" applyFill="1" applyBorder="1" applyAlignment="1" applyProtection="1">
      <alignment horizontal="centerContinuous" vertical="center"/>
      <protection/>
    </xf>
    <xf numFmtId="0" fontId="24" fillId="0" borderId="0" xfId="0" applyNumberFormat="1" applyFont="1" applyFill="1" applyBorder="1" applyAlignment="1" applyProtection="1">
      <alignment vertical="center"/>
      <protection/>
    </xf>
    <xf numFmtId="0" fontId="24" fillId="0" borderId="0" xfId="0" applyNumberFormat="1" applyFont="1" applyFill="1" applyAlignment="1" applyProtection="1">
      <alignment vertical="center"/>
      <protection/>
    </xf>
    <xf numFmtId="168" fontId="23" fillId="34" borderId="26" xfId="0" applyNumberFormat="1" applyFont="1" applyFill="1" applyBorder="1" applyAlignment="1" applyProtection="1">
      <alignment horizontal="center" vertical="center"/>
      <protection locked="0"/>
    </xf>
    <xf numFmtId="165" fontId="30" fillId="34" borderId="26" xfId="0" applyNumberFormat="1" applyFont="1" applyFill="1" applyBorder="1" applyAlignment="1" applyProtection="1">
      <alignment horizontal="center"/>
      <protection locked="0"/>
    </xf>
    <xf numFmtId="1" fontId="30" fillId="34" borderId="30" xfId="0" applyNumberFormat="1" applyFont="1" applyFill="1" applyBorder="1" applyAlignment="1" applyProtection="1">
      <alignment horizontal="center"/>
      <protection locked="0"/>
    </xf>
    <xf numFmtId="0" fontId="15" fillId="0" borderId="0" xfId="0" applyFont="1" applyAlignment="1" applyProtection="1">
      <alignment horizontal="left" indent="1"/>
      <protection/>
    </xf>
    <xf numFmtId="0" fontId="6" fillId="0" borderId="0" xfId="0" applyFont="1" applyBorder="1" applyAlignment="1" applyProtection="1">
      <alignment/>
      <protection locked="0"/>
    </xf>
    <xf numFmtId="2" fontId="17" fillId="34" borderId="27" xfId="0" applyNumberFormat="1" applyFont="1" applyFill="1" applyBorder="1" applyAlignment="1" applyProtection="1">
      <alignment/>
      <protection locked="0"/>
    </xf>
    <xf numFmtId="2" fontId="17" fillId="34" borderId="28" xfId="0" applyNumberFormat="1" applyFont="1" applyFill="1" applyBorder="1" applyAlignment="1" applyProtection="1">
      <alignment/>
      <protection locked="0"/>
    </xf>
    <xf numFmtId="4" fontId="17" fillId="34" borderId="27" xfId="0" applyNumberFormat="1" applyFont="1" applyFill="1" applyBorder="1" applyAlignment="1" applyProtection="1">
      <alignment/>
      <protection locked="0"/>
    </xf>
    <xf numFmtId="0" fontId="18" fillId="0" borderId="0" xfId="0" applyNumberFormat="1" applyFont="1" applyFill="1" applyAlignment="1" applyProtection="1">
      <alignment/>
      <protection/>
    </xf>
    <xf numFmtId="0" fontId="24" fillId="0" borderId="18" xfId="0" applyNumberFormat="1" applyFont="1" applyFill="1" applyBorder="1" applyAlignment="1" applyProtection="1">
      <alignment vertical="center"/>
      <protection/>
    </xf>
    <xf numFmtId="0" fontId="18" fillId="0" borderId="0" xfId="0" applyNumberFormat="1" applyFont="1" applyBorder="1" applyAlignment="1" applyProtection="1">
      <alignment horizontal="center" vertical="center"/>
      <protection/>
    </xf>
    <xf numFmtId="0" fontId="15" fillId="0" borderId="0" xfId="0" applyNumberFormat="1" applyFont="1" applyBorder="1" applyAlignment="1" applyProtection="1">
      <alignment horizontal="center"/>
      <protection/>
    </xf>
    <xf numFmtId="0" fontId="20" fillId="0" borderId="0" xfId="0" applyFont="1" applyAlignment="1">
      <alignment/>
    </xf>
    <xf numFmtId="165" fontId="30" fillId="34" borderId="26" xfId="0" applyNumberFormat="1" applyFont="1" applyFill="1" applyBorder="1" applyAlignment="1" applyProtection="1">
      <alignment horizontal="center" vertical="center"/>
      <protection locked="0"/>
    </xf>
    <xf numFmtId="165" fontId="34" fillId="34" borderId="26" xfId="0" applyNumberFormat="1" applyFont="1" applyFill="1" applyBorder="1" applyAlignment="1" applyProtection="1">
      <alignment horizontal="center" vertical="center"/>
      <protection locked="0"/>
    </xf>
    <xf numFmtId="0" fontId="7" fillId="35" borderId="31" xfId="0" applyNumberFormat="1" applyFont="1" applyFill="1" applyBorder="1" applyAlignment="1" applyProtection="1">
      <alignment horizontal="centerContinuous"/>
      <protection/>
    </xf>
    <xf numFmtId="0" fontId="7" fillId="35" borderId="32" xfId="0" applyNumberFormat="1" applyFont="1" applyFill="1" applyBorder="1" applyAlignment="1" applyProtection="1">
      <alignment horizontal="centerContinuous"/>
      <protection/>
    </xf>
    <xf numFmtId="0" fontId="7" fillId="35" borderId="33" xfId="0" applyNumberFormat="1" applyFont="1" applyFill="1" applyBorder="1" applyAlignment="1" applyProtection="1">
      <alignment horizontal="centerContinuous"/>
      <protection/>
    </xf>
    <xf numFmtId="0" fontId="6" fillId="35" borderId="34" xfId="0" applyNumberFormat="1" applyFont="1" applyFill="1" applyBorder="1" applyAlignment="1" applyProtection="1">
      <alignment/>
      <protection/>
    </xf>
    <xf numFmtId="0" fontId="6" fillId="35" borderId="0" xfId="0" applyNumberFormat="1" applyFont="1" applyFill="1" applyBorder="1" applyAlignment="1" applyProtection="1">
      <alignment/>
      <protection/>
    </xf>
    <xf numFmtId="0" fontId="6" fillId="35" borderId="35" xfId="0" applyNumberFormat="1" applyFont="1" applyFill="1" applyBorder="1" applyAlignment="1" applyProtection="1">
      <alignment/>
      <protection/>
    </xf>
    <xf numFmtId="0" fontId="18" fillId="33" borderId="0" xfId="0" applyNumberFormat="1" applyFont="1" applyFill="1" applyBorder="1" applyAlignment="1" applyProtection="1">
      <alignment/>
      <protection/>
    </xf>
    <xf numFmtId="0" fontId="15" fillId="33" borderId="0" xfId="0" applyFont="1" applyFill="1" applyBorder="1" applyAlignment="1" applyProtection="1">
      <alignment/>
      <protection/>
    </xf>
    <xf numFmtId="0" fontId="15" fillId="33" borderId="0" xfId="0" applyNumberFormat="1" applyFont="1" applyFill="1" applyBorder="1" applyAlignment="1" applyProtection="1">
      <alignment/>
      <protection/>
    </xf>
    <xf numFmtId="0" fontId="15" fillId="0" borderId="0" xfId="0" applyNumberFormat="1" applyFont="1" applyFill="1" applyBorder="1" applyAlignment="1" applyProtection="1">
      <alignment/>
      <protection/>
    </xf>
    <xf numFmtId="1" fontId="18" fillId="0" borderId="27" xfId="0" applyNumberFormat="1" applyFont="1" applyBorder="1" applyAlignment="1" applyProtection="1">
      <alignment/>
      <protection hidden="1"/>
    </xf>
    <xf numFmtId="1" fontId="18" fillId="0" borderId="28" xfId="0" applyNumberFormat="1" applyFont="1" applyBorder="1" applyAlignment="1" applyProtection="1">
      <alignment/>
      <protection hidden="1"/>
    </xf>
    <xf numFmtId="0" fontId="15" fillId="0" borderId="0" xfId="0" applyFont="1" applyAlignment="1" applyProtection="1">
      <alignment horizontal="center"/>
      <protection hidden="1"/>
    </xf>
    <xf numFmtId="0" fontId="15" fillId="0" borderId="0" xfId="0" applyNumberFormat="1" applyFont="1" applyFill="1" applyAlignment="1" applyProtection="1">
      <alignment/>
      <protection hidden="1"/>
    </xf>
    <xf numFmtId="0" fontId="18" fillId="0" borderId="27" xfId="0" applyNumberFormat="1" applyFont="1" applyBorder="1" applyAlignment="1" applyProtection="1">
      <alignment/>
      <protection hidden="1"/>
    </xf>
    <xf numFmtId="0" fontId="0" fillId="0" borderId="0" xfId="0" applyAlignment="1">
      <alignment/>
    </xf>
    <xf numFmtId="0" fontId="30" fillId="34" borderId="26" xfId="0" applyFont="1" applyFill="1" applyBorder="1" applyAlignment="1" applyProtection="1">
      <alignment horizontal="center"/>
      <protection locked="0"/>
    </xf>
    <xf numFmtId="4" fontId="8" fillId="0" borderId="27" xfId="0" applyNumberFormat="1" applyFont="1" applyBorder="1" applyAlignment="1" applyProtection="1">
      <alignment/>
      <protection/>
    </xf>
    <xf numFmtId="1" fontId="7" fillId="35" borderId="36" xfId="0" applyNumberFormat="1" applyFont="1" applyFill="1" applyBorder="1" applyAlignment="1" applyProtection="1">
      <alignment/>
      <protection hidden="1"/>
    </xf>
    <xf numFmtId="0" fontId="7" fillId="35" borderId="19" xfId="0" applyNumberFormat="1" applyFont="1" applyFill="1" applyBorder="1" applyAlignment="1" applyProtection="1">
      <alignment horizontal="center"/>
      <protection hidden="1"/>
    </xf>
    <xf numFmtId="165" fontId="7" fillId="35" borderId="37" xfId="0" applyNumberFormat="1" applyFont="1" applyFill="1" applyBorder="1" applyAlignment="1" applyProtection="1">
      <alignment horizontal="left"/>
      <protection hidden="1"/>
    </xf>
    <xf numFmtId="165" fontId="7" fillId="35" borderId="36" xfId="0" applyNumberFormat="1" applyFont="1" applyFill="1" applyBorder="1" applyAlignment="1" applyProtection="1">
      <alignment/>
      <protection hidden="1"/>
    </xf>
    <xf numFmtId="0" fontId="7" fillId="35" borderId="37" xfId="0" applyNumberFormat="1" applyFont="1" applyFill="1" applyBorder="1" applyAlignment="1" applyProtection="1">
      <alignment/>
      <protection hidden="1"/>
    </xf>
    <xf numFmtId="165" fontId="7" fillId="35" borderId="19" xfId="0" applyNumberFormat="1" applyFont="1" applyFill="1" applyBorder="1" applyAlignment="1" applyProtection="1">
      <alignment/>
      <protection hidden="1"/>
    </xf>
    <xf numFmtId="0" fontId="15" fillId="33" borderId="0" xfId="0" applyNumberFormat="1" applyFont="1" applyFill="1" applyBorder="1" applyAlignment="1" applyProtection="1">
      <alignment/>
      <protection hidden="1"/>
    </xf>
    <xf numFmtId="0" fontId="6" fillId="0" borderId="13" xfId="0" applyNumberFormat="1" applyFont="1" applyFill="1" applyBorder="1" applyAlignment="1" applyProtection="1">
      <alignment horizontal="right"/>
      <protection/>
    </xf>
    <xf numFmtId="0" fontId="1" fillId="35" borderId="15" xfId="0" applyNumberFormat="1" applyFont="1" applyFill="1" applyBorder="1" applyAlignment="1" applyProtection="1">
      <alignment horizontal="centerContinuous" vertical="center"/>
      <protection/>
    </xf>
    <xf numFmtId="0" fontId="2" fillId="35" borderId="16" xfId="0" applyNumberFormat="1" applyFont="1" applyFill="1" applyBorder="1" applyAlignment="1" applyProtection="1">
      <alignment horizontal="centerContinuous" vertical="center"/>
      <protection/>
    </xf>
    <xf numFmtId="0" fontId="3" fillId="35" borderId="16" xfId="0" applyNumberFormat="1" applyFont="1" applyFill="1" applyBorder="1" applyAlignment="1" applyProtection="1">
      <alignment horizontal="centerContinuous" vertical="center"/>
      <protection/>
    </xf>
    <xf numFmtId="0" fontId="4" fillId="35" borderId="16" xfId="0" applyNumberFormat="1" applyFont="1" applyFill="1" applyBorder="1" applyAlignment="1" applyProtection="1">
      <alignment horizontal="centerContinuous" vertical="center"/>
      <protection/>
    </xf>
    <xf numFmtId="0" fontId="1" fillId="35" borderId="38" xfId="0" applyNumberFormat="1" applyFont="1" applyFill="1" applyBorder="1" applyAlignment="1" applyProtection="1">
      <alignment horizontal="centerContinuous" vertical="center"/>
      <protection/>
    </xf>
    <xf numFmtId="2" fontId="5" fillId="36" borderId="28" xfId="0" applyNumberFormat="1" applyFont="1" applyFill="1" applyBorder="1" applyAlignment="1" applyProtection="1">
      <alignment/>
      <protection/>
    </xf>
    <xf numFmtId="2" fontId="6" fillId="36" borderId="28" xfId="0" applyNumberFormat="1" applyFont="1" applyFill="1" applyBorder="1" applyAlignment="1" applyProtection="1">
      <alignment/>
      <protection/>
    </xf>
    <xf numFmtId="0" fontId="35" fillId="0" borderId="0" xfId="0" applyNumberFormat="1" applyFont="1" applyFill="1" applyBorder="1" applyAlignment="1" applyProtection="1">
      <alignment horizontal="left" vertical="center"/>
      <protection/>
    </xf>
    <xf numFmtId="0" fontId="35" fillId="0" borderId="0" xfId="0" applyFont="1" applyBorder="1" applyAlignment="1" applyProtection="1">
      <alignment/>
      <protection/>
    </xf>
    <xf numFmtId="0" fontId="19" fillId="0" borderId="0" xfId="0" applyNumberFormat="1" applyFont="1" applyFill="1" applyBorder="1" applyAlignment="1" applyProtection="1">
      <alignment/>
      <protection/>
    </xf>
    <xf numFmtId="0" fontId="35" fillId="0" borderId="0" xfId="0" applyFont="1" applyBorder="1" applyAlignment="1" applyProtection="1">
      <alignment horizontal="center"/>
      <protection/>
    </xf>
    <xf numFmtId="1" fontId="35" fillId="0" borderId="0" xfId="0" applyNumberFormat="1" applyFont="1" applyBorder="1" applyAlignment="1" applyProtection="1">
      <alignment/>
      <protection/>
    </xf>
    <xf numFmtId="0" fontId="19" fillId="0" borderId="0" xfId="0" applyFont="1" applyBorder="1" applyAlignment="1" applyProtection="1">
      <alignment/>
      <protection/>
    </xf>
    <xf numFmtId="0" fontId="36" fillId="0" borderId="0" xfId="0" applyNumberFormat="1" applyFont="1" applyFill="1" applyBorder="1" applyAlignment="1" applyProtection="1">
      <alignment horizontal="centerContinuous" vertical="center"/>
      <protection/>
    </xf>
    <xf numFmtId="0" fontId="37" fillId="0" borderId="0" xfId="0" applyNumberFormat="1" applyFont="1" applyFill="1" applyBorder="1" applyAlignment="1" applyProtection="1">
      <alignment/>
      <protection/>
    </xf>
    <xf numFmtId="0" fontId="19" fillId="0" borderId="0" xfId="0" applyNumberFormat="1" applyFont="1" applyFill="1" applyAlignment="1" applyProtection="1">
      <alignment/>
      <protection/>
    </xf>
    <xf numFmtId="0" fontId="37" fillId="0" borderId="0" xfId="0" applyFont="1" applyBorder="1" applyAlignment="1" applyProtection="1">
      <alignment/>
      <protection/>
    </xf>
    <xf numFmtId="0" fontId="19" fillId="0" borderId="0" xfId="0" applyFont="1" applyBorder="1" applyAlignment="1" applyProtection="1">
      <alignment horizontal="center"/>
      <protection/>
    </xf>
    <xf numFmtId="0" fontId="37" fillId="0" borderId="0" xfId="0" applyNumberFormat="1" applyFont="1" applyFill="1" applyAlignment="1" applyProtection="1">
      <alignment/>
      <protection/>
    </xf>
    <xf numFmtId="0" fontId="19" fillId="0" borderId="0" xfId="0" applyFont="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38" fillId="0" borderId="0" xfId="0" applyNumberFormat="1" applyFont="1" applyFill="1" applyBorder="1" applyAlignment="1" applyProtection="1">
      <alignment vertical="center"/>
      <protection/>
    </xf>
    <xf numFmtId="0" fontId="38" fillId="0" borderId="0" xfId="0" applyNumberFormat="1" applyFont="1" applyFill="1" applyAlignment="1" applyProtection="1">
      <alignment vertical="center"/>
      <protection/>
    </xf>
    <xf numFmtId="0" fontId="19" fillId="0" borderId="0" xfId="0" applyNumberFormat="1" applyFont="1" applyFill="1" applyBorder="1" applyAlignment="1" applyProtection="1">
      <alignment/>
      <protection/>
    </xf>
    <xf numFmtId="0" fontId="19" fillId="0" borderId="0" xfId="0" applyNumberFormat="1" applyFont="1" applyFill="1" applyBorder="1" applyAlignment="1" applyProtection="1">
      <alignment horizontal="left"/>
      <protection/>
    </xf>
    <xf numFmtId="1" fontId="19"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Font="1" applyBorder="1" applyAlignment="1" applyProtection="1">
      <alignment/>
      <protection/>
    </xf>
    <xf numFmtId="0" fontId="13" fillId="0" borderId="0" xfId="0" applyFont="1" applyAlignment="1">
      <alignment/>
    </xf>
    <xf numFmtId="0" fontId="13" fillId="0" borderId="0" xfId="0" applyFont="1" applyBorder="1" applyAlignment="1" applyProtection="1">
      <alignment horizontal="left"/>
      <protection/>
    </xf>
    <xf numFmtId="0" fontId="13" fillId="0" borderId="0" xfId="0" applyNumberFormat="1" applyFont="1" applyFill="1" applyBorder="1" applyAlignment="1" applyProtection="1">
      <alignment/>
      <protection/>
    </xf>
    <xf numFmtId="0" fontId="13" fillId="0" borderId="0" xfId="0" applyNumberFormat="1" applyFont="1" applyFill="1" applyAlignment="1" applyProtection="1">
      <alignment/>
      <protection/>
    </xf>
    <xf numFmtId="0" fontId="13" fillId="0" borderId="0" xfId="0" applyNumberFormat="1" applyFont="1" applyFill="1" applyAlignment="1" applyProtection="1">
      <alignment horizontal="left"/>
      <protection/>
    </xf>
    <xf numFmtId="0" fontId="13" fillId="0" borderId="0" xfId="0" applyNumberFormat="1" applyFont="1" applyFill="1" applyBorder="1" applyAlignment="1" applyProtection="1">
      <alignment horizontal="left" vertical="center"/>
      <protection/>
    </xf>
    <xf numFmtId="0" fontId="39" fillId="0" borderId="0" xfId="0" applyNumberFormat="1" applyFont="1" applyFill="1" applyBorder="1" applyAlignment="1" applyProtection="1">
      <alignment horizontal="left" vertical="center"/>
      <protection/>
    </xf>
    <xf numFmtId="2" fontId="39" fillId="0" borderId="0" xfId="0" applyNumberFormat="1" applyFont="1" applyBorder="1" applyAlignment="1" applyProtection="1">
      <alignment/>
      <protection/>
    </xf>
    <xf numFmtId="0" fontId="13" fillId="0" borderId="0" xfId="0" applyNumberFormat="1" applyFont="1" applyFill="1" applyBorder="1" applyAlignment="1" applyProtection="1">
      <alignment horizontal="center" vertical="center"/>
      <protection/>
    </xf>
    <xf numFmtId="0" fontId="39" fillId="0" borderId="0" xfId="0" applyNumberFormat="1" applyFont="1" applyFill="1" applyAlignment="1" applyProtection="1">
      <alignment/>
      <protection/>
    </xf>
    <xf numFmtId="2" fontId="8" fillId="0" borderId="39" xfId="0" applyNumberFormat="1" applyFont="1" applyBorder="1" applyAlignment="1" applyProtection="1">
      <alignment/>
      <protection/>
    </xf>
    <xf numFmtId="0" fontId="41" fillId="0" borderId="0" xfId="0" applyNumberFormat="1" applyFont="1" applyFill="1" applyAlignment="1" applyProtection="1">
      <alignment vertical="center"/>
      <protection/>
    </xf>
    <xf numFmtId="0" fontId="14" fillId="0" borderId="0" xfId="0" applyNumberFormat="1" applyFont="1" applyFill="1" applyAlignment="1" applyProtection="1">
      <alignment/>
      <protection/>
    </xf>
    <xf numFmtId="0" fontId="35" fillId="0" borderId="0" xfId="0" applyFont="1" applyBorder="1" applyAlignment="1" applyProtection="1">
      <alignment horizontal="left"/>
      <protection/>
    </xf>
    <xf numFmtId="0" fontId="35" fillId="0" borderId="0" xfId="0" applyNumberFormat="1" applyFont="1" applyFill="1" applyBorder="1" applyAlignment="1" applyProtection="1">
      <alignment/>
      <protection/>
    </xf>
    <xf numFmtId="0" fontId="35" fillId="0" borderId="0" xfId="0" applyFont="1" applyBorder="1" applyAlignment="1" applyProtection="1">
      <alignment vertical="center"/>
      <protection/>
    </xf>
    <xf numFmtId="0" fontId="18" fillId="0" borderId="0" xfId="0" applyNumberFormat="1" applyFont="1" applyBorder="1" applyAlignment="1" applyProtection="1">
      <alignment/>
      <protection/>
    </xf>
    <xf numFmtId="14" fontId="16"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left" vertical="center"/>
      <protection/>
    </xf>
    <xf numFmtId="0" fontId="15" fillId="0" borderId="0" xfId="0" applyFont="1" applyBorder="1" applyAlignment="1" applyProtection="1">
      <alignment/>
      <protection/>
    </xf>
    <xf numFmtId="0" fontId="15" fillId="0" borderId="0" xfId="0" applyFont="1" applyBorder="1" applyAlignment="1" applyProtection="1">
      <alignment horizontal="right"/>
      <protection/>
    </xf>
    <xf numFmtId="0" fontId="18" fillId="0" borderId="0" xfId="0" applyNumberFormat="1" applyFont="1" applyBorder="1" applyAlignment="1" applyProtection="1">
      <alignment/>
      <protection hidden="1"/>
    </xf>
    <xf numFmtId="0" fontId="6" fillId="0" borderId="0" xfId="0" applyFont="1" applyAlignment="1" applyProtection="1">
      <alignment horizontal="right"/>
      <protection/>
    </xf>
    <xf numFmtId="3" fontId="18" fillId="0" borderId="26" xfId="0" applyNumberFormat="1" applyFont="1" applyBorder="1" applyAlignment="1" applyProtection="1">
      <alignment/>
      <protection/>
    </xf>
    <xf numFmtId="2" fontId="18" fillId="0" borderId="0" xfId="0" applyNumberFormat="1" applyFont="1" applyBorder="1" applyAlignment="1" applyProtection="1">
      <alignment horizontal="left" indent="1"/>
      <protection/>
    </xf>
    <xf numFmtId="0" fontId="18" fillId="0" borderId="0" xfId="0" applyNumberFormat="1" applyFont="1" applyFill="1" applyAlignment="1" applyProtection="1">
      <alignment horizontal="right"/>
      <protection/>
    </xf>
    <xf numFmtId="49" fontId="4" fillId="34" borderId="40" xfId="0" applyNumberFormat="1" applyFont="1" applyFill="1" applyBorder="1" applyAlignment="1" applyProtection="1">
      <alignment/>
      <protection locked="0"/>
    </xf>
    <xf numFmtId="49" fontId="4" fillId="34" borderId="41" xfId="0" applyNumberFormat="1" applyFont="1" applyFill="1" applyBorder="1" applyAlignment="1" applyProtection="1">
      <alignment/>
      <protection locked="0"/>
    </xf>
    <xf numFmtId="49" fontId="4" fillId="34" borderId="42" xfId="0" applyNumberFormat="1" applyFont="1" applyFill="1" applyBorder="1" applyAlignment="1" applyProtection="1">
      <alignment/>
      <protection locked="0"/>
    </xf>
    <xf numFmtId="0" fontId="23" fillId="34" borderId="40" xfId="0" applyFont="1" applyFill="1" applyBorder="1" applyAlignment="1" applyProtection="1">
      <alignment vertical="center"/>
      <protection locked="0"/>
    </xf>
    <xf numFmtId="0" fontId="15" fillId="34" borderId="41" xfId="0" applyFont="1" applyFill="1" applyBorder="1" applyAlignment="1" applyProtection="1">
      <alignment vertical="center"/>
      <protection locked="0"/>
    </xf>
    <xf numFmtId="0" fontId="15" fillId="34" borderId="42" xfId="0" applyFont="1" applyFill="1" applyBorder="1" applyAlignment="1" applyProtection="1">
      <alignment vertical="center"/>
      <protection locked="0"/>
    </xf>
    <xf numFmtId="0" fontId="7" fillId="0" borderId="0" xfId="0" applyNumberFormat="1" applyFont="1" applyFill="1" applyAlignment="1" applyProtection="1">
      <alignment/>
      <protection/>
    </xf>
    <xf numFmtId="0" fontId="0" fillId="0" borderId="0" xfId="0" applyAlignment="1">
      <alignment/>
    </xf>
    <xf numFmtId="49" fontId="23" fillId="34" borderId="40" xfId="0" applyNumberFormat="1" applyFont="1" applyFill="1" applyBorder="1" applyAlignment="1" applyProtection="1">
      <alignment horizontal="left" vertical="center"/>
      <protection locked="0"/>
    </xf>
    <xf numFmtId="49" fontId="0" fillId="0" borderId="41" xfId="0" applyNumberFormat="1" applyFont="1" applyBorder="1" applyAlignment="1" applyProtection="1">
      <alignment horizontal="left" vertical="center"/>
      <protection locked="0"/>
    </xf>
    <xf numFmtId="49" fontId="0" fillId="0" borderId="42" xfId="0" applyNumberFormat="1" applyFont="1" applyBorder="1" applyAlignment="1" applyProtection="1">
      <alignment horizontal="left" vertical="center"/>
      <protection locked="0"/>
    </xf>
    <xf numFmtId="0" fontId="7" fillId="0" borderId="43" xfId="0" applyNumberFormat="1" applyFont="1" applyFill="1" applyBorder="1" applyAlignment="1" applyProtection="1">
      <alignment horizontal="center" vertical="center"/>
      <protection/>
    </xf>
    <xf numFmtId="0" fontId="20" fillId="0" borderId="44" xfId="0" applyFont="1" applyBorder="1" applyAlignment="1" applyProtection="1">
      <alignment vertical="center"/>
      <protection/>
    </xf>
    <xf numFmtId="0" fontId="20" fillId="0" borderId="45" xfId="0" applyFont="1" applyBorder="1" applyAlignment="1" applyProtection="1">
      <alignment vertical="center"/>
      <protection/>
    </xf>
    <xf numFmtId="0" fontId="0" fillId="0" borderId="13" xfId="0" applyBorder="1" applyAlignment="1">
      <alignment/>
    </xf>
    <xf numFmtId="0" fontId="23" fillId="34" borderId="41" xfId="0" applyFont="1" applyFill="1" applyBorder="1" applyAlignment="1" applyProtection="1">
      <alignment vertical="center"/>
      <protection locked="0"/>
    </xf>
    <xf numFmtId="0" fontId="23" fillId="34" borderId="42" xfId="0" applyFont="1" applyFill="1" applyBorder="1" applyAlignment="1" applyProtection="1">
      <alignment vertical="center"/>
      <protection locked="0"/>
    </xf>
    <xf numFmtId="168" fontId="23" fillId="34" borderId="40" xfId="0" applyNumberFormat="1" applyFont="1" applyFill="1" applyBorder="1" applyAlignment="1" applyProtection="1">
      <alignment horizontal="left" vertical="center"/>
      <protection locked="0"/>
    </xf>
    <xf numFmtId="0" fontId="15" fillId="34" borderId="41" xfId="0" applyFont="1" applyFill="1" applyBorder="1" applyAlignment="1" applyProtection="1">
      <alignment/>
      <protection locked="0"/>
    </xf>
    <xf numFmtId="0" fontId="15" fillId="34" borderId="42" xfId="0" applyFont="1" applyFill="1" applyBorder="1" applyAlignment="1" applyProtection="1">
      <alignment/>
      <protection locked="0"/>
    </xf>
    <xf numFmtId="0" fontId="8" fillId="0" borderId="31" xfId="0" applyFont="1" applyBorder="1" applyAlignment="1" applyProtection="1">
      <alignment horizontal="left" vertical="center" wrapText="1" indent="1"/>
      <protection/>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0" xfId="0"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19" xfId="0" applyBorder="1" applyAlignment="1">
      <alignment vertical="center"/>
    </xf>
    <xf numFmtId="0" fontId="0" fillId="0" borderId="37" xfId="0" applyBorder="1" applyAlignment="1">
      <alignment vertical="center"/>
    </xf>
    <xf numFmtId="168" fontId="17" fillId="34" borderId="46" xfId="0" applyNumberFormat="1" applyFont="1" applyFill="1" applyBorder="1" applyAlignment="1" applyProtection="1">
      <alignment horizontal="left"/>
      <protection locked="0"/>
    </xf>
    <xf numFmtId="168" fontId="40" fillId="0" borderId="46" xfId="0" applyNumberFormat="1" applyFont="1" applyBorder="1" applyAlignment="1" applyProtection="1">
      <alignment horizontal="left"/>
      <protection locked="0"/>
    </xf>
    <xf numFmtId="49" fontId="17" fillId="34" borderId="46" xfId="0" applyNumberFormat="1" applyFont="1" applyFill="1" applyBorder="1" applyAlignment="1" applyProtection="1">
      <alignment horizontal="left"/>
      <protection locked="0"/>
    </xf>
    <xf numFmtId="49" fontId="40" fillId="0" borderId="46" xfId="0" applyNumberFormat="1" applyFont="1" applyBorder="1" applyAlignment="1" applyProtection="1">
      <alignment horizontal="left"/>
      <protection locked="0"/>
    </xf>
    <xf numFmtId="49" fontId="0" fillId="0" borderId="41" xfId="0" applyNumberFormat="1" applyBorder="1" applyAlignment="1">
      <alignment/>
    </xf>
    <xf numFmtId="49" fontId="42" fillId="34" borderId="40" xfId="43" applyNumberFormat="1" applyFont="1" applyFill="1" applyBorder="1" applyAlignment="1" applyProtection="1">
      <alignment horizontal="center"/>
      <protection locked="0"/>
    </xf>
    <xf numFmtId="49" fontId="15" fillId="0" borderId="42" xfId="0" applyNumberFormat="1" applyFont="1" applyBorder="1" applyAlignment="1">
      <alignment horizontal="center"/>
    </xf>
    <xf numFmtId="49" fontId="17" fillId="34" borderId="39" xfId="0" applyNumberFormat="1" applyFont="1" applyFill="1" applyBorder="1" applyAlignment="1" applyProtection="1">
      <alignment horizontal="left"/>
      <protection locked="0"/>
    </xf>
    <xf numFmtId="49" fontId="40" fillId="0" borderId="39" xfId="0" applyNumberFormat="1" applyFont="1" applyBorder="1" applyAlignment="1" applyProtection="1">
      <alignment horizontal="left"/>
      <protection locked="0"/>
    </xf>
    <xf numFmtId="0" fontId="7" fillId="35" borderId="31" xfId="0" applyNumberFormat="1" applyFont="1" applyFill="1" applyBorder="1" applyAlignment="1" applyProtection="1">
      <alignment horizontal="center"/>
      <protection/>
    </xf>
    <xf numFmtId="0" fontId="20" fillId="35" borderId="33" xfId="0" applyFont="1" applyFill="1" applyBorder="1" applyAlignment="1">
      <alignment horizontal="center"/>
    </xf>
    <xf numFmtId="0" fontId="7" fillId="0" borderId="0" xfId="0" applyNumberFormat="1" applyFont="1" applyBorder="1" applyAlignment="1" applyProtection="1">
      <alignment horizontal="center"/>
      <protection/>
    </xf>
    <xf numFmtId="0" fontId="0" fillId="0" borderId="0" xfId="0" applyAlignment="1">
      <alignment horizontal="center"/>
    </xf>
    <xf numFmtId="0" fontId="7" fillId="35" borderId="34" xfId="0" applyNumberFormat="1" applyFont="1" applyFill="1" applyBorder="1" applyAlignment="1" applyProtection="1">
      <alignment horizontal="center"/>
      <protection/>
    </xf>
    <xf numFmtId="0" fontId="0" fillId="0" borderId="35" xfId="0" applyBorder="1" applyAlignment="1">
      <alignment horizontal="center"/>
    </xf>
  </cellXfs>
  <cellStyles count="48">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Comma" xfId="39"/>
    <cellStyle name="Comma [0]" xfId="40"/>
    <cellStyle name="Huomautus" xfId="41"/>
    <cellStyle name="Huono" xfId="42"/>
    <cellStyle name="Hyperlink" xfId="43"/>
    <cellStyle name="Hyvä" xfId="44"/>
    <cellStyle name="Laskenta" xfId="45"/>
    <cellStyle name="Linkitetty solu" xfId="46"/>
    <cellStyle name="Neutraali" xfId="47"/>
    <cellStyle name="Otsikko" xfId="48"/>
    <cellStyle name="Otsikko 1" xfId="49"/>
    <cellStyle name="Otsikko 2" xfId="50"/>
    <cellStyle name="Otsikko 3" xfId="51"/>
    <cellStyle name="Otsikko 4" xfId="52"/>
    <cellStyle name="Percent" xfId="53"/>
    <cellStyle name="Selittävä teksti" xfId="54"/>
    <cellStyle name="Summa" xfId="55"/>
    <cellStyle name="Syöttö" xfId="56"/>
    <cellStyle name="Tarkistussolu" xfId="57"/>
    <cellStyle name="Tulostus" xfId="58"/>
    <cellStyle name="Currency" xfId="59"/>
    <cellStyle name="Currency [0]" xfId="60"/>
    <cellStyle name="Varoitusteksti"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625"/>
          <c:w val="0.96025"/>
          <c:h val="0.9145"/>
        </c:manualLayout>
      </c:layout>
      <c:scatterChart>
        <c:scatterStyle val="line"/>
        <c:varyColors val="0"/>
        <c:ser>
          <c:idx val="0"/>
          <c:order val="0"/>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Slope!$K$11:$K$12</c:f>
              <c:numCache/>
            </c:numRef>
          </c:xVal>
          <c:yVal>
            <c:numRef>
              <c:f>Slope!$L$11:$L$12</c:f>
              <c:numCache/>
            </c:numRef>
          </c:yVal>
          <c:smooth val="0"/>
        </c:ser>
        <c:axId val="23483933"/>
        <c:axId val="10028806"/>
      </c:scatterChart>
      <c:valAx>
        <c:axId val="23483933"/>
        <c:scaling>
          <c:orientation val="minMax"/>
          <c:max val="200"/>
          <c:min val="0"/>
        </c:scaling>
        <c:axPos val="b"/>
        <c:delete val="0"/>
        <c:numFmt formatCode="General" sourceLinked="1"/>
        <c:majorTickMark val="none"/>
        <c:minorTickMark val="none"/>
        <c:tickLblPos val="none"/>
        <c:spPr>
          <a:ln w="3175">
            <a:solidFill>
              <a:srgbClr val="000000"/>
            </a:solidFill>
          </a:ln>
        </c:spPr>
        <c:crossAx val="10028806"/>
        <c:crosses val="autoZero"/>
        <c:crossBetween val="midCat"/>
        <c:dispUnits/>
      </c:valAx>
      <c:valAx>
        <c:axId val="10028806"/>
        <c:scaling>
          <c:orientation val="minMax"/>
          <c:max val="100"/>
        </c:scaling>
        <c:axPos val="l"/>
        <c:delete val="0"/>
        <c:numFmt formatCode="General" sourceLinked="1"/>
        <c:majorTickMark val="none"/>
        <c:minorTickMark val="none"/>
        <c:tickLblPos val="none"/>
        <c:spPr>
          <a:ln w="3175">
            <a:solidFill>
              <a:srgbClr val="000000"/>
            </a:solidFill>
          </a:ln>
        </c:spPr>
        <c:crossAx val="23483933"/>
        <c:crossesAt val="0"/>
        <c:crossBetween val="midCat"/>
        <c:dispUnits/>
      </c:valAx>
      <c:spPr>
        <a:solidFill>
          <a:srgbClr val="CCFFCC"/>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Area!D25" /><Relationship Id="rId2" Type="http://schemas.openxmlformats.org/officeDocument/2006/relationships/hyperlink" Target="#Slope!F12" /></Relationships>
</file>

<file path=xl/drawings/_rels/drawing2.xml.rels><?xml version="1.0" encoding="utf-8" standalone="yes"?><Relationships xmlns="http://schemas.openxmlformats.org/package/2006/relationships"><Relationship Id="rId1" Type="http://schemas.openxmlformats.org/officeDocument/2006/relationships/hyperlink" Target="#Area!D25" /><Relationship Id="rId2" Type="http://schemas.openxmlformats.org/officeDocument/2006/relationships/hyperlink" Target="#Slope!F12" /></Relationships>
</file>

<file path=xl/drawings/_rels/drawing3.xml.rels><?xml version="1.0" encoding="utf-8" standalone="yes"?><Relationships xmlns="http://schemas.openxmlformats.org/package/2006/relationships"><Relationship Id="rId1" Type="http://schemas.openxmlformats.org/officeDocument/2006/relationships/hyperlink" Target="#Area!D25" /><Relationship Id="rId2" Type="http://schemas.openxmlformats.org/officeDocument/2006/relationships/hyperlink" Target="#Slope!F12" /></Relationships>
</file>

<file path=xl/drawings/_rels/drawing4.xml.rels><?xml version="1.0" encoding="utf-8" standalone="yes"?><Relationships xmlns="http://schemas.openxmlformats.org/package/2006/relationships"><Relationship Id="rId1" Type="http://schemas.openxmlformats.org/officeDocument/2006/relationships/hyperlink" Target="#Area!D25" /><Relationship Id="rId2" Type="http://schemas.openxmlformats.org/officeDocument/2006/relationships/hyperlink" Target="#Slope!F12"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Consumption!F17" /></Relationships>
</file>

<file path=xl/drawings/_rels/drawing6.xml.rels><?xml version="1.0" encoding="utf-8" standalone="yes"?><Relationships xmlns="http://schemas.openxmlformats.org/package/2006/relationships"><Relationship Id="rId1" Type="http://schemas.openxmlformats.org/officeDocument/2006/relationships/hyperlink" Target="#Consumption!F21"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4.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7.emf" /><Relationship Id="rId3" Type="http://schemas.openxmlformats.org/officeDocument/2006/relationships/image" Target="../media/image9.emf" /><Relationship Id="rId4" Type="http://schemas.openxmlformats.org/officeDocument/2006/relationships/image" Target="../media/image10.emf" /><Relationship Id="rId5" Type="http://schemas.openxmlformats.org/officeDocument/2006/relationships/image" Target="../media/image11.emf" /><Relationship Id="rId6" Type="http://schemas.openxmlformats.org/officeDocument/2006/relationships/image" Target="../media/image5.emf" /><Relationship Id="rId7" Type="http://schemas.openxmlformats.org/officeDocument/2006/relationships/image" Target="../media/image2.emf" /><Relationship Id="rId8" Type="http://schemas.openxmlformats.org/officeDocument/2006/relationships/image" Target="../media/image6.emf" /><Relationship Id="rId9"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419100</xdr:colOff>
      <xdr:row>19</xdr:row>
      <xdr:rowOff>0</xdr:rowOff>
    </xdr:from>
    <xdr:to>
      <xdr:col>4</xdr:col>
      <xdr:colOff>676275</xdr:colOff>
      <xdr:row>19</xdr:row>
      <xdr:rowOff>228600</xdr:rowOff>
    </xdr:to>
    <xdr:sp>
      <xdr:nvSpPr>
        <xdr:cNvPr id="1" name="AutoShape 16">
          <a:hlinkClick r:id="rId1"/>
        </xdr:cNvPr>
        <xdr:cNvSpPr>
          <a:spLocks/>
        </xdr:cNvSpPr>
      </xdr:nvSpPr>
      <xdr:spPr>
        <a:xfrm>
          <a:off x="3409950" y="4267200"/>
          <a:ext cx="1466850" cy="228600"/>
        </a:xfrm>
        <a:prstGeom prst="roundRect">
          <a:avLst/>
        </a:prstGeom>
        <a:solidFill>
          <a:srgbClr val="C0C0C0"/>
        </a:solidFill>
        <a:ln w="9525" cmpd="sng">
          <a:solidFill>
            <a:srgbClr val="000000"/>
          </a:solidFill>
          <a:headEnd type="none"/>
          <a:tailEnd type="none"/>
        </a:ln>
      </xdr:spPr>
      <xdr:txBody>
        <a:bodyPr vertOverflow="clip" wrap="square" lIns="27432" tIns="22860" rIns="27432" bIns="22860" anchor="ctr"/>
        <a:p>
          <a:pPr algn="ctr">
            <a:defRPr/>
          </a:pPr>
          <a:r>
            <a:rPr lang="en-US" cap="none" sz="1400" b="1" i="0" u="none" baseline="0">
              <a:solidFill>
                <a:srgbClr val="000000"/>
              </a:solidFill>
              <a:latin typeface="Arial"/>
              <a:ea typeface="Arial"/>
              <a:cs typeface="Arial"/>
            </a:rPr>
            <a:t>INSTRUCTION</a:t>
          </a:r>
        </a:p>
      </xdr:txBody>
    </xdr:sp>
    <xdr:clientData fPrintsWithSheet="0"/>
  </xdr:twoCellAnchor>
  <xdr:twoCellAnchor>
    <xdr:from>
      <xdr:col>2</xdr:col>
      <xdr:colOff>381000</xdr:colOff>
      <xdr:row>15</xdr:row>
      <xdr:rowOff>200025</xdr:rowOff>
    </xdr:from>
    <xdr:to>
      <xdr:col>4</xdr:col>
      <xdr:colOff>676275</xdr:colOff>
      <xdr:row>17</xdr:row>
      <xdr:rowOff>28575</xdr:rowOff>
    </xdr:to>
    <xdr:sp>
      <xdr:nvSpPr>
        <xdr:cNvPr id="2" name="AutoShape 17">
          <a:hlinkClick r:id="rId2"/>
        </xdr:cNvPr>
        <xdr:cNvSpPr>
          <a:spLocks/>
        </xdr:cNvSpPr>
      </xdr:nvSpPr>
      <xdr:spPr>
        <a:xfrm>
          <a:off x="3371850" y="3686175"/>
          <a:ext cx="1504950" cy="228600"/>
        </a:xfrm>
        <a:prstGeom prst="roundRect">
          <a:avLst/>
        </a:prstGeom>
        <a:solidFill>
          <a:srgbClr val="C0C0C0"/>
        </a:solidFill>
        <a:ln w="9525" cmpd="sng">
          <a:solidFill>
            <a:srgbClr val="000000"/>
          </a:solidFill>
          <a:headEnd type="none"/>
          <a:tailEnd type="none"/>
        </a:ln>
      </xdr:spPr>
      <xdr:txBody>
        <a:bodyPr vertOverflow="clip" wrap="square" lIns="27432" tIns="22860" rIns="27432" bIns="22860" anchor="ctr"/>
        <a:p>
          <a:pPr algn="ctr">
            <a:defRPr/>
          </a:pPr>
          <a:r>
            <a:rPr lang="en-US" cap="none" sz="1400" b="1" i="0" u="none" baseline="0">
              <a:solidFill>
                <a:srgbClr val="000000"/>
              </a:solidFill>
              <a:latin typeface="Arial"/>
              <a:ea typeface="Arial"/>
              <a:cs typeface="Arial"/>
            </a:rPr>
            <a:t>INSTRUCTION</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419100</xdr:colOff>
      <xdr:row>19</xdr:row>
      <xdr:rowOff>0</xdr:rowOff>
    </xdr:from>
    <xdr:to>
      <xdr:col>4</xdr:col>
      <xdr:colOff>676275</xdr:colOff>
      <xdr:row>19</xdr:row>
      <xdr:rowOff>228600</xdr:rowOff>
    </xdr:to>
    <xdr:sp>
      <xdr:nvSpPr>
        <xdr:cNvPr id="1" name="AutoShape 16">
          <a:hlinkClick r:id="rId1"/>
        </xdr:cNvPr>
        <xdr:cNvSpPr>
          <a:spLocks/>
        </xdr:cNvSpPr>
      </xdr:nvSpPr>
      <xdr:spPr>
        <a:xfrm>
          <a:off x="3409950" y="4267200"/>
          <a:ext cx="1466850" cy="228600"/>
        </a:xfrm>
        <a:prstGeom prst="roundRect">
          <a:avLst/>
        </a:prstGeom>
        <a:solidFill>
          <a:srgbClr val="C0C0C0"/>
        </a:solidFill>
        <a:ln w="9525" cmpd="sng">
          <a:solidFill>
            <a:srgbClr val="000000"/>
          </a:solidFill>
          <a:headEnd type="none"/>
          <a:tailEnd type="none"/>
        </a:ln>
      </xdr:spPr>
      <xdr:txBody>
        <a:bodyPr vertOverflow="clip" wrap="square" lIns="27432" tIns="22860" rIns="27432" bIns="22860" anchor="ctr"/>
        <a:p>
          <a:pPr algn="ctr">
            <a:defRPr/>
          </a:pPr>
          <a:r>
            <a:rPr lang="en-US" cap="none" sz="1400" b="1" i="0" u="none" baseline="0">
              <a:solidFill>
                <a:srgbClr val="000000"/>
              </a:solidFill>
              <a:latin typeface="Arial"/>
              <a:ea typeface="Arial"/>
              <a:cs typeface="Arial"/>
            </a:rPr>
            <a:t>INSTRUCTION</a:t>
          </a:r>
        </a:p>
      </xdr:txBody>
    </xdr:sp>
    <xdr:clientData fPrintsWithSheet="0"/>
  </xdr:twoCellAnchor>
  <xdr:twoCellAnchor>
    <xdr:from>
      <xdr:col>2</xdr:col>
      <xdr:colOff>381000</xdr:colOff>
      <xdr:row>15</xdr:row>
      <xdr:rowOff>200025</xdr:rowOff>
    </xdr:from>
    <xdr:to>
      <xdr:col>4</xdr:col>
      <xdr:colOff>676275</xdr:colOff>
      <xdr:row>17</xdr:row>
      <xdr:rowOff>28575</xdr:rowOff>
    </xdr:to>
    <xdr:sp>
      <xdr:nvSpPr>
        <xdr:cNvPr id="2" name="AutoShape 17">
          <a:hlinkClick r:id="rId2"/>
        </xdr:cNvPr>
        <xdr:cNvSpPr>
          <a:spLocks/>
        </xdr:cNvSpPr>
      </xdr:nvSpPr>
      <xdr:spPr>
        <a:xfrm>
          <a:off x="3371850" y="3686175"/>
          <a:ext cx="1504950" cy="228600"/>
        </a:xfrm>
        <a:prstGeom prst="roundRect">
          <a:avLst/>
        </a:prstGeom>
        <a:solidFill>
          <a:srgbClr val="C0C0C0"/>
        </a:solidFill>
        <a:ln w="9525" cmpd="sng">
          <a:solidFill>
            <a:srgbClr val="000000"/>
          </a:solidFill>
          <a:headEnd type="none"/>
          <a:tailEnd type="none"/>
        </a:ln>
      </xdr:spPr>
      <xdr:txBody>
        <a:bodyPr vertOverflow="clip" wrap="square" lIns="27432" tIns="22860" rIns="27432" bIns="22860" anchor="ctr"/>
        <a:p>
          <a:pPr algn="ctr">
            <a:defRPr/>
          </a:pPr>
          <a:r>
            <a:rPr lang="en-US" cap="none" sz="1400" b="1" i="0" u="none" baseline="0">
              <a:solidFill>
                <a:srgbClr val="000000"/>
              </a:solidFill>
              <a:latin typeface="Arial"/>
              <a:ea typeface="Arial"/>
              <a:cs typeface="Arial"/>
            </a:rPr>
            <a:t>INSTRUCTION</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419100</xdr:colOff>
      <xdr:row>19</xdr:row>
      <xdr:rowOff>0</xdr:rowOff>
    </xdr:from>
    <xdr:to>
      <xdr:col>4</xdr:col>
      <xdr:colOff>676275</xdr:colOff>
      <xdr:row>19</xdr:row>
      <xdr:rowOff>228600</xdr:rowOff>
    </xdr:to>
    <xdr:sp>
      <xdr:nvSpPr>
        <xdr:cNvPr id="1" name="AutoShape 16">
          <a:hlinkClick r:id="rId1"/>
        </xdr:cNvPr>
        <xdr:cNvSpPr>
          <a:spLocks/>
        </xdr:cNvSpPr>
      </xdr:nvSpPr>
      <xdr:spPr>
        <a:xfrm>
          <a:off x="3409950" y="4267200"/>
          <a:ext cx="1466850" cy="228600"/>
        </a:xfrm>
        <a:prstGeom prst="roundRect">
          <a:avLst/>
        </a:prstGeom>
        <a:solidFill>
          <a:srgbClr val="C0C0C0"/>
        </a:solidFill>
        <a:ln w="9525" cmpd="sng">
          <a:solidFill>
            <a:srgbClr val="000000"/>
          </a:solidFill>
          <a:headEnd type="none"/>
          <a:tailEnd type="none"/>
        </a:ln>
      </xdr:spPr>
      <xdr:txBody>
        <a:bodyPr vertOverflow="clip" wrap="square" lIns="27432" tIns="22860" rIns="27432" bIns="22860" anchor="ctr"/>
        <a:p>
          <a:pPr algn="ctr">
            <a:defRPr/>
          </a:pPr>
          <a:r>
            <a:rPr lang="en-US" cap="none" sz="1400" b="1" i="0" u="none" baseline="0">
              <a:solidFill>
                <a:srgbClr val="000000"/>
              </a:solidFill>
              <a:latin typeface="Arial"/>
              <a:ea typeface="Arial"/>
              <a:cs typeface="Arial"/>
            </a:rPr>
            <a:t>INSTRUCTION</a:t>
          </a:r>
        </a:p>
      </xdr:txBody>
    </xdr:sp>
    <xdr:clientData fPrintsWithSheet="0"/>
  </xdr:twoCellAnchor>
  <xdr:twoCellAnchor>
    <xdr:from>
      <xdr:col>2</xdr:col>
      <xdr:colOff>381000</xdr:colOff>
      <xdr:row>15</xdr:row>
      <xdr:rowOff>200025</xdr:rowOff>
    </xdr:from>
    <xdr:to>
      <xdr:col>4</xdr:col>
      <xdr:colOff>676275</xdr:colOff>
      <xdr:row>17</xdr:row>
      <xdr:rowOff>28575</xdr:rowOff>
    </xdr:to>
    <xdr:sp>
      <xdr:nvSpPr>
        <xdr:cNvPr id="2" name="AutoShape 17">
          <a:hlinkClick r:id="rId2"/>
        </xdr:cNvPr>
        <xdr:cNvSpPr>
          <a:spLocks/>
        </xdr:cNvSpPr>
      </xdr:nvSpPr>
      <xdr:spPr>
        <a:xfrm>
          <a:off x="3371850" y="3686175"/>
          <a:ext cx="1504950" cy="228600"/>
        </a:xfrm>
        <a:prstGeom prst="roundRect">
          <a:avLst/>
        </a:prstGeom>
        <a:solidFill>
          <a:srgbClr val="C0C0C0"/>
        </a:solidFill>
        <a:ln w="9525" cmpd="sng">
          <a:solidFill>
            <a:srgbClr val="000000"/>
          </a:solidFill>
          <a:headEnd type="none"/>
          <a:tailEnd type="none"/>
        </a:ln>
      </xdr:spPr>
      <xdr:txBody>
        <a:bodyPr vertOverflow="clip" wrap="square" lIns="27432" tIns="22860" rIns="27432" bIns="22860" anchor="ctr"/>
        <a:p>
          <a:pPr algn="ctr">
            <a:defRPr/>
          </a:pPr>
          <a:r>
            <a:rPr lang="en-US" cap="none" sz="1400" b="1" i="0" u="none" baseline="0">
              <a:solidFill>
                <a:srgbClr val="000000"/>
              </a:solidFill>
              <a:latin typeface="Arial"/>
              <a:ea typeface="Arial"/>
              <a:cs typeface="Arial"/>
            </a:rPr>
            <a:t>INSTRUCTION</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419100</xdr:colOff>
      <xdr:row>19</xdr:row>
      <xdr:rowOff>0</xdr:rowOff>
    </xdr:from>
    <xdr:to>
      <xdr:col>4</xdr:col>
      <xdr:colOff>676275</xdr:colOff>
      <xdr:row>19</xdr:row>
      <xdr:rowOff>228600</xdr:rowOff>
    </xdr:to>
    <xdr:sp>
      <xdr:nvSpPr>
        <xdr:cNvPr id="1" name="AutoShape 16">
          <a:hlinkClick r:id="rId1"/>
        </xdr:cNvPr>
        <xdr:cNvSpPr>
          <a:spLocks/>
        </xdr:cNvSpPr>
      </xdr:nvSpPr>
      <xdr:spPr>
        <a:xfrm>
          <a:off x="3409950" y="4267200"/>
          <a:ext cx="1466850" cy="228600"/>
        </a:xfrm>
        <a:prstGeom prst="roundRect">
          <a:avLst/>
        </a:prstGeom>
        <a:solidFill>
          <a:srgbClr val="C0C0C0"/>
        </a:solidFill>
        <a:ln w="9525" cmpd="sng">
          <a:solidFill>
            <a:srgbClr val="000000"/>
          </a:solidFill>
          <a:headEnd type="none"/>
          <a:tailEnd type="none"/>
        </a:ln>
      </xdr:spPr>
      <xdr:txBody>
        <a:bodyPr vertOverflow="clip" wrap="square" lIns="27432" tIns="22860" rIns="27432" bIns="22860" anchor="ctr"/>
        <a:p>
          <a:pPr algn="ctr">
            <a:defRPr/>
          </a:pPr>
          <a:r>
            <a:rPr lang="en-US" cap="none" sz="1400" b="1" i="0" u="none" baseline="0">
              <a:solidFill>
                <a:srgbClr val="000000"/>
              </a:solidFill>
              <a:latin typeface="Arial"/>
              <a:ea typeface="Arial"/>
              <a:cs typeface="Arial"/>
            </a:rPr>
            <a:t>INSTRUCTION</a:t>
          </a:r>
        </a:p>
      </xdr:txBody>
    </xdr:sp>
    <xdr:clientData fPrintsWithSheet="0"/>
  </xdr:twoCellAnchor>
  <xdr:twoCellAnchor>
    <xdr:from>
      <xdr:col>2</xdr:col>
      <xdr:colOff>381000</xdr:colOff>
      <xdr:row>15</xdr:row>
      <xdr:rowOff>200025</xdr:rowOff>
    </xdr:from>
    <xdr:to>
      <xdr:col>4</xdr:col>
      <xdr:colOff>676275</xdr:colOff>
      <xdr:row>17</xdr:row>
      <xdr:rowOff>28575</xdr:rowOff>
    </xdr:to>
    <xdr:sp>
      <xdr:nvSpPr>
        <xdr:cNvPr id="2" name="AutoShape 17">
          <a:hlinkClick r:id="rId2"/>
        </xdr:cNvPr>
        <xdr:cNvSpPr>
          <a:spLocks/>
        </xdr:cNvSpPr>
      </xdr:nvSpPr>
      <xdr:spPr>
        <a:xfrm>
          <a:off x="3371850" y="3686175"/>
          <a:ext cx="1504950" cy="228600"/>
        </a:xfrm>
        <a:prstGeom prst="roundRect">
          <a:avLst/>
        </a:prstGeom>
        <a:solidFill>
          <a:srgbClr val="C0C0C0"/>
        </a:solidFill>
        <a:ln w="9525" cmpd="sng">
          <a:solidFill>
            <a:srgbClr val="000000"/>
          </a:solidFill>
          <a:headEnd type="none"/>
          <a:tailEnd type="none"/>
        </a:ln>
      </xdr:spPr>
      <xdr:txBody>
        <a:bodyPr vertOverflow="clip" wrap="square" lIns="27432" tIns="22860" rIns="27432" bIns="22860" anchor="ctr"/>
        <a:p>
          <a:pPr algn="ctr">
            <a:defRPr/>
          </a:pPr>
          <a:r>
            <a:rPr lang="en-US" cap="none" sz="1400" b="1" i="0" u="none" baseline="0">
              <a:solidFill>
                <a:srgbClr val="000000"/>
              </a:solidFill>
              <a:latin typeface="Arial"/>
              <a:ea typeface="Arial"/>
              <a:cs typeface="Arial"/>
            </a:rPr>
            <a:t>INSTRUCTION</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25</xdr:row>
      <xdr:rowOff>219075</xdr:rowOff>
    </xdr:from>
    <xdr:to>
      <xdr:col>7</xdr:col>
      <xdr:colOff>342900</xdr:colOff>
      <xdr:row>38</xdr:row>
      <xdr:rowOff>38100</xdr:rowOff>
    </xdr:to>
    <xdr:graphicFrame>
      <xdr:nvGraphicFramePr>
        <xdr:cNvPr id="1" name="Kaavio 11"/>
        <xdr:cNvGraphicFramePr/>
      </xdr:nvGraphicFramePr>
      <xdr:xfrm>
        <a:off x="2124075" y="6076950"/>
        <a:ext cx="5219700" cy="2476500"/>
      </xdr:xfrm>
      <a:graphic>
        <a:graphicData uri="http://schemas.openxmlformats.org/drawingml/2006/chart">
          <c:chart xmlns:c="http://schemas.openxmlformats.org/drawingml/2006/chart" r:id="rId1"/>
        </a:graphicData>
      </a:graphic>
    </xdr:graphicFrame>
    <xdr:clientData/>
  </xdr:twoCellAnchor>
  <xdr:twoCellAnchor>
    <xdr:from>
      <xdr:col>4</xdr:col>
      <xdr:colOff>228600</xdr:colOff>
      <xdr:row>8</xdr:row>
      <xdr:rowOff>142875</xdr:rowOff>
    </xdr:from>
    <xdr:to>
      <xdr:col>6</xdr:col>
      <xdr:colOff>381000</xdr:colOff>
      <xdr:row>9</xdr:row>
      <xdr:rowOff>133350</xdr:rowOff>
    </xdr:to>
    <xdr:sp>
      <xdr:nvSpPr>
        <xdr:cNvPr id="2" name="AutoShape 13">
          <a:hlinkClick r:id="rId2"/>
        </xdr:cNvPr>
        <xdr:cNvSpPr>
          <a:spLocks/>
        </xdr:cNvSpPr>
      </xdr:nvSpPr>
      <xdr:spPr>
        <a:xfrm>
          <a:off x="4229100" y="2181225"/>
          <a:ext cx="2152650" cy="219075"/>
        </a:xfrm>
        <a:prstGeom prst="roundRect">
          <a:avLst/>
        </a:prstGeom>
        <a:solidFill>
          <a:srgbClr val="C0C0C0"/>
        </a:solidFill>
        <a:ln w="9525" cmpd="sng">
          <a:solidFill>
            <a:srgbClr val="000000"/>
          </a:solidFill>
          <a:headEnd type="none"/>
          <a:tailEnd type="none"/>
        </a:ln>
      </xdr:spPr>
      <xdr:txBody>
        <a:bodyPr vertOverflow="clip" wrap="square" lIns="27432" tIns="22860" rIns="27432" bIns="22860" anchor="ctr"/>
        <a:p>
          <a:pPr algn="ctr">
            <a:defRPr/>
          </a:pPr>
          <a:r>
            <a:rPr lang="en-US" cap="none" sz="1400" b="1" i="0" u="none" baseline="0">
              <a:solidFill>
                <a:srgbClr val="000000"/>
              </a:solidFill>
              <a:latin typeface="Arial"/>
              <a:ea typeface="Arial"/>
              <a:cs typeface="Arial"/>
            </a:rPr>
            <a:t>Return to calculation</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409575</xdr:colOff>
      <xdr:row>9</xdr:row>
      <xdr:rowOff>76200</xdr:rowOff>
    </xdr:from>
    <xdr:to>
      <xdr:col>5</xdr:col>
      <xdr:colOff>561975</xdr:colOff>
      <xdr:row>10</xdr:row>
      <xdr:rowOff>19050</xdr:rowOff>
    </xdr:to>
    <xdr:sp>
      <xdr:nvSpPr>
        <xdr:cNvPr id="1" name="AutoShape 16">
          <a:hlinkClick r:id="rId1"/>
        </xdr:cNvPr>
        <xdr:cNvSpPr>
          <a:spLocks/>
        </xdr:cNvSpPr>
      </xdr:nvSpPr>
      <xdr:spPr>
        <a:xfrm>
          <a:off x="3409950" y="2343150"/>
          <a:ext cx="2152650" cy="219075"/>
        </a:xfrm>
        <a:prstGeom prst="roundRect">
          <a:avLst/>
        </a:prstGeom>
        <a:solidFill>
          <a:srgbClr val="C0C0C0"/>
        </a:solidFill>
        <a:ln w="9525" cmpd="sng">
          <a:solidFill>
            <a:srgbClr val="000000"/>
          </a:solidFill>
          <a:headEnd type="none"/>
          <a:tailEnd type="none"/>
        </a:ln>
      </xdr:spPr>
      <xdr:txBody>
        <a:bodyPr vertOverflow="clip" wrap="square" lIns="27432" tIns="22860" rIns="27432" bIns="22860" anchor="ctr"/>
        <a:p>
          <a:pPr algn="ctr">
            <a:defRPr/>
          </a:pPr>
          <a:r>
            <a:rPr lang="en-US" cap="none" sz="1400" b="1" i="0" u="none" baseline="0">
              <a:solidFill>
                <a:srgbClr val="000000"/>
              </a:solidFill>
              <a:latin typeface="Arial"/>
              <a:ea typeface="Arial"/>
              <a:cs typeface="Arial"/>
            </a:rPr>
            <a:t>Return to calculation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oleObject" Target="../embeddings/oleObject_1_1.bin"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oleObject" Target="../embeddings/oleObject_2_1.bin" /><Relationship Id="rId4" Type="http://schemas.openxmlformats.org/officeDocument/2006/relationships/vmlDrawing" Target="../drawings/vmlDrawing3.vm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oleObject" Target="../embeddings/oleObject_3_0.bin" /><Relationship Id="rId3" Type="http://schemas.openxmlformats.org/officeDocument/2006/relationships/oleObject" Target="../embeddings/oleObject_3_1.bin" /><Relationship Id="rId4" Type="http://schemas.openxmlformats.org/officeDocument/2006/relationships/vmlDrawing" Target="../drawings/vmlDrawing4.vml" /><Relationship Id="rId5" Type="http://schemas.openxmlformats.org/officeDocument/2006/relationships/drawing" Target="../drawings/drawing4.x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vmlDrawing" Target="../drawings/vmlDrawing5.vml" /><Relationship Id="rId5" Type="http://schemas.openxmlformats.org/officeDocument/2006/relationships/drawing" Target="../drawings/drawing5.x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oleObject" Target="../embeddings/oleObject_5_2.bin" /><Relationship Id="rId4" Type="http://schemas.openxmlformats.org/officeDocument/2006/relationships/oleObject" Target="../embeddings/oleObject_5_3.bin" /><Relationship Id="rId5" Type="http://schemas.openxmlformats.org/officeDocument/2006/relationships/oleObject" Target="../embeddings/oleObject_5_4.bin" /><Relationship Id="rId6" Type="http://schemas.openxmlformats.org/officeDocument/2006/relationships/oleObject" Target="../embeddings/oleObject_5_5.bin" /><Relationship Id="rId7" Type="http://schemas.openxmlformats.org/officeDocument/2006/relationships/oleObject" Target="../embeddings/oleObject_5_6.bin" /><Relationship Id="rId8" Type="http://schemas.openxmlformats.org/officeDocument/2006/relationships/oleObject" Target="../embeddings/oleObject_5_7.bin" /><Relationship Id="rId9" Type="http://schemas.openxmlformats.org/officeDocument/2006/relationships/oleObject" Target="../embeddings/oleObject_5_8.bin" /><Relationship Id="rId10" Type="http://schemas.openxmlformats.org/officeDocument/2006/relationships/vmlDrawing" Target="../drawings/vmlDrawing6.vml" /><Relationship Id="rId11" Type="http://schemas.openxmlformats.org/officeDocument/2006/relationships/drawing" Target="../drawings/drawing6.xml" /><Relationship Id="rId1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HL103"/>
  <sheetViews>
    <sheetView showGridLines="0" tabSelected="1" zoomScale="75" zoomScaleNormal="75" zoomScaleSheetLayoutView="75" zoomScalePageLayoutView="0" workbookViewId="0" topLeftCell="A29">
      <selection activeCell="M51" sqref="M51:M52"/>
    </sheetView>
  </sheetViews>
  <sheetFormatPr defaultColWidth="12.421875" defaultRowHeight="12.75"/>
  <cols>
    <col min="1" max="1" width="11.7109375" style="14" customWidth="1"/>
    <col min="2" max="2" width="33.140625" style="14" customWidth="1"/>
    <col min="3" max="3" width="7.7109375" style="14" customWidth="1"/>
    <col min="4" max="4" width="10.421875" style="14" customWidth="1"/>
    <col min="5" max="5" width="17.00390625" style="14" customWidth="1"/>
    <col min="6" max="12" width="15.140625" style="14" customWidth="1"/>
    <col min="13" max="13" width="21.8515625" style="14" customWidth="1"/>
    <col min="14" max="14" width="40.140625" style="46" customWidth="1"/>
    <col min="15" max="16" width="12.7109375" style="14" customWidth="1"/>
    <col min="17" max="21" width="40.8515625" style="236" customWidth="1"/>
    <col min="22" max="22" width="12.421875" style="219" customWidth="1"/>
    <col min="23" max="23" width="12.421875" style="14" customWidth="1"/>
    <col min="24" max="24" width="9.140625" style="0" customWidth="1"/>
    <col min="25" max="25" width="12.421875" style="14" customWidth="1"/>
    <col min="26" max="26" width="9.140625" style="0" customWidth="1"/>
    <col min="27" max="16384" width="12.421875" style="14" customWidth="1"/>
  </cols>
  <sheetData>
    <row r="1" spans="1:220" ht="18" customHeight="1">
      <c r="A1" s="8"/>
      <c r="B1" s="9"/>
      <c r="C1" s="10"/>
      <c r="D1" s="10"/>
      <c r="E1" s="11"/>
      <c r="F1" s="10"/>
      <c r="G1" s="10"/>
      <c r="H1" s="10"/>
      <c r="I1" s="10"/>
      <c r="J1" s="10"/>
      <c r="K1" s="10"/>
      <c r="L1" s="10"/>
      <c r="M1" s="1"/>
      <c r="N1" s="12"/>
      <c r="O1" s="12"/>
      <c r="P1" s="13"/>
      <c r="Q1" s="244"/>
      <c r="R1" s="244"/>
      <c r="S1" s="244"/>
      <c r="T1" s="244"/>
      <c r="U1" s="244"/>
      <c r="V1" s="226"/>
      <c r="W1" s="13"/>
      <c r="Y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row>
    <row r="2" spans="1:220" ht="18" customHeight="1">
      <c r="A2" s="15"/>
      <c r="B2" s="16"/>
      <c r="C2" s="17"/>
      <c r="D2" s="17"/>
      <c r="E2" s="132" t="s">
        <v>28</v>
      </c>
      <c r="F2" s="17"/>
      <c r="G2" s="17"/>
      <c r="H2" s="17"/>
      <c r="I2" s="17"/>
      <c r="J2" s="17"/>
      <c r="K2" s="17"/>
      <c r="L2" s="17"/>
      <c r="M2" s="2"/>
      <c r="N2" s="12"/>
      <c r="O2" s="12"/>
      <c r="P2" s="13"/>
      <c r="Q2" s="244"/>
      <c r="R2" s="244"/>
      <c r="S2" s="244"/>
      <c r="T2" s="244"/>
      <c r="U2" s="244"/>
      <c r="V2" s="226"/>
      <c r="W2" s="13"/>
      <c r="Y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row>
    <row r="3" spans="1:220" ht="18" customHeight="1">
      <c r="A3" s="15"/>
      <c r="B3" s="16"/>
      <c r="C3" s="17"/>
      <c r="D3" s="17"/>
      <c r="E3" s="132" t="s">
        <v>29</v>
      </c>
      <c r="F3" s="17"/>
      <c r="G3" s="17"/>
      <c r="H3" s="17"/>
      <c r="I3" s="17"/>
      <c r="J3" s="17"/>
      <c r="K3" s="17"/>
      <c r="L3" s="17"/>
      <c r="M3" s="2"/>
      <c r="N3" s="12"/>
      <c r="O3" s="12"/>
      <c r="P3" s="13"/>
      <c r="Q3" s="232" t="s">
        <v>90</v>
      </c>
      <c r="R3" s="232" t="s">
        <v>90</v>
      </c>
      <c r="S3" s="232" t="s">
        <v>90</v>
      </c>
      <c r="T3" s="232" t="s">
        <v>90</v>
      </c>
      <c r="U3" s="232" t="s">
        <v>38</v>
      </c>
      <c r="V3" s="214"/>
      <c r="W3" s="215"/>
      <c r="Y3" s="216"/>
      <c r="AA3" s="216"/>
      <c r="AB3" s="217"/>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row>
    <row r="4" spans="1:220" ht="18" customHeight="1">
      <c r="A4" s="15"/>
      <c r="B4" s="16"/>
      <c r="C4" s="17"/>
      <c r="D4" s="17"/>
      <c r="E4" s="132" t="s">
        <v>206</v>
      </c>
      <c r="F4" s="17"/>
      <c r="G4" s="17"/>
      <c r="H4" s="17"/>
      <c r="I4" s="17"/>
      <c r="J4" s="17"/>
      <c r="K4" s="17"/>
      <c r="L4" s="17"/>
      <c r="M4" s="2"/>
      <c r="N4" s="12"/>
      <c r="O4" s="12"/>
      <c r="P4" s="13"/>
      <c r="Q4" s="232" t="s">
        <v>162</v>
      </c>
      <c r="R4" s="232" t="s">
        <v>162</v>
      </c>
      <c r="S4" s="68" t="s">
        <v>167</v>
      </c>
      <c r="T4" s="233" t="s">
        <v>168</v>
      </c>
      <c r="U4" s="234" t="s">
        <v>2</v>
      </c>
      <c r="V4" s="214"/>
      <c r="W4" s="215"/>
      <c r="Y4" s="216"/>
      <c r="AA4" s="216"/>
      <c r="AB4" s="217"/>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row>
    <row r="5" spans="1:220" ht="18" customHeight="1">
      <c r="A5" s="15"/>
      <c r="B5" s="16"/>
      <c r="C5" s="17"/>
      <c r="D5" s="17"/>
      <c r="E5" s="132" t="s">
        <v>207</v>
      </c>
      <c r="F5" s="17"/>
      <c r="G5" s="17"/>
      <c r="H5" s="17"/>
      <c r="I5" s="17"/>
      <c r="J5" s="17"/>
      <c r="K5" s="17"/>
      <c r="L5" s="17"/>
      <c r="M5" s="2"/>
      <c r="N5" s="12"/>
      <c r="O5" s="12"/>
      <c r="P5" s="13"/>
      <c r="Q5" s="68" t="s">
        <v>77</v>
      </c>
      <c r="R5" s="68" t="s">
        <v>98</v>
      </c>
      <c r="S5" s="68" t="s">
        <v>185</v>
      </c>
      <c r="T5" s="233" t="s">
        <v>169</v>
      </c>
      <c r="U5" s="234" t="s">
        <v>4</v>
      </c>
      <c r="V5" s="214"/>
      <c r="W5" s="215"/>
      <c r="Y5" s="216"/>
      <c r="AA5" s="216"/>
      <c r="AB5" s="217"/>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row>
    <row r="6" spans="1:220" ht="18" customHeight="1" thickBot="1">
      <c r="A6" s="270"/>
      <c r="B6" s="271"/>
      <c r="C6" s="271"/>
      <c r="D6" s="271"/>
      <c r="E6" s="271"/>
      <c r="F6" s="271"/>
      <c r="G6" s="271"/>
      <c r="H6" s="271"/>
      <c r="I6" s="271"/>
      <c r="J6" s="271"/>
      <c r="K6" s="271"/>
      <c r="L6" s="271"/>
      <c r="M6" s="272"/>
      <c r="N6" s="19"/>
      <c r="O6" s="12"/>
      <c r="P6" s="13"/>
      <c r="Q6" s="68" t="s">
        <v>78</v>
      </c>
      <c r="R6" s="235" t="s">
        <v>94</v>
      </c>
      <c r="S6" s="68" t="s">
        <v>184</v>
      </c>
      <c r="T6" s="233" t="s">
        <v>170</v>
      </c>
      <c r="U6" s="234" t="s">
        <v>5</v>
      </c>
      <c r="V6" s="214"/>
      <c r="W6" s="215"/>
      <c r="Y6" s="216"/>
      <c r="AA6" s="216"/>
      <c r="AB6" s="217"/>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row>
    <row r="7" spans="1:220" ht="36" customHeight="1" thickBot="1">
      <c r="A7" s="204" t="s">
        <v>31</v>
      </c>
      <c r="B7" s="205"/>
      <c r="C7" s="206"/>
      <c r="D7" s="206"/>
      <c r="E7" s="207"/>
      <c r="F7" s="206"/>
      <c r="G7" s="206"/>
      <c r="H7" s="206"/>
      <c r="I7" s="206"/>
      <c r="J7" s="206"/>
      <c r="K7" s="206"/>
      <c r="L7" s="206"/>
      <c r="M7" s="208"/>
      <c r="N7" s="19"/>
      <c r="O7" s="12"/>
      <c r="P7" s="13"/>
      <c r="Q7" s="68" t="s">
        <v>79</v>
      </c>
      <c r="R7" s="68" t="s">
        <v>95</v>
      </c>
      <c r="S7" s="68" t="s">
        <v>186</v>
      </c>
      <c r="T7" s="233" t="s">
        <v>171</v>
      </c>
      <c r="U7" s="234" t="s">
        <v>6</v>
      </c>
      <c r="V7" s="246"/>
      <c r="W7" s="215"/>
      <c r="Y7" s="216"/>
      <c r="AA7" s="216"/>
      <c r="AB7" s="217"/>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row>
    <row r="8" spans="1:220" ht="16.5" customHeight="1">
      <c r="A8" s="20"/>
      <c r="B8" s="21"/>
      <c r="C8" s="22"/>
      <c r="D8" s="22"/>
      <c r="E8" s="22"/>
      <c r="F8" s="22"/>
      <c r="G8" s="22"/>
      <c r="H8" s="22"/>
      <c r="I8" s="23"/>
      <c r="J8" s="24"/>
      <c r="K8" s="23"/>
      <c r="L8" s="23"/>
      <c r="M8" s="3"/>
      <c r="N8" s="19"/>
      <c r="O8" s="12"/>
      <c r="P8" s="13"/>
      <c r="Q8" s="236" t="s">
        <v>80</v>
      </c>
      <c r="R8" s="68" t="s">
        <v>96</v>
      </c>
      <c r="S8" s="68"/>
      <c r="T8" s="233" t="s">
        <v>172</v>
      </c>
      <c r="U8" s="237" t="s">
        <v>7</v>
      </c>
      <c r="W8" s="219"/>
      <c r="Y8" s="219"/>
      <c r="AA8" s="219"/>
      <c r="AB8" s="217"/>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row>
    <row r="9" spans="1:220" s="51" customFormat="1" ht="15" customHeight="1">
      <c r="A9" s="157"/>
      <c r="B9" s="150" t="s">
        <v>63</v>
      </c>
      <c r="C9" s="151"/>
      <c r="D9" s="158"/>
      <c r="E9" s="163">
        <f ca="1">TODAY()</f>
        <v>43690</v>
      </c>
      <c r="F9" s="159"/>
      <c r="G9" s="150" t="s">
        <v>32</v>
      </c>
      <c r="H9" s="151"/>
      <c r="I9" s="276" t="s">
        <v>33</v>
      </c>
      <c r="J9" s="277"/>
      <c r="K9" s="277"/>
      <c r="L9" s="278"/>
      <c r="M9" s="160"/>
      <c r="N9" s="161"/>
      <c r="O9" s="161"/>
      <c r="P9" s="162"/>
      <c r="Q9" s="236" t="s">
        <v>81</v>
      </c>
      <c r="R9" s="238" t="s">
        <v>97</v>
      </c>
      <c r="S9" s="238"/>
      <c r="T9" s="233" t="s">
        <v>173</v>
      </c>
      <c r="U9" s="237" t="s">
        <v>8</v>
      </c>
      <c r="V9" s="219"/>
      <c r="W9" s="219"/>
      <c r="Y9" s="219"/>
      <c r="AA9" s="219"/>
      <c r="AB9" s="217"/>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c r="DE9" s="162"/>
      <c r="DF9" s="162"/>
      <c r="DG9" s="162"/>
      <c r="DH9" s="162"/>
      <c r="DI9" s="162"/>
      <c r="DJ9" s="162"/>
      <c r="DK9" s="162"/>
      <c r="DL9" s="162"/>
      <c r="DM9" s="162"/>
      <c r="DN9" s="162"/>
      <c r="DO9" s="162"/>
      <c r="DP9" s="162"/>
      <c r="DQ9" s="162"/>
      <c r="DR9" s="162"/>
      <c r="DS9" s="162"/>
      <c r="DT9" s="162"/>
      <c r="DU9" s="162"/>
      <c r="DV9" s="162"/>
      <c r="DW9" s="162"/>
      <c r="DX9" s="162"/>
      <c r="DY9" s="162"/>
      <c r="DZ9" s="162"/>
      <c r="EA9" s="162"/>
      <c r="EB9" s="162"/>
      <c r="EC9" s="162"/>
      <c r="ED9" s="162"/>
      <c r="EE9" s="162"/>
      <c r="EF9" s="162"/>
      <c r="EG9" s="162"/>
      <c r="EH9" s="162"/>
      <c r="EI9" s="162"/>
      <c r="EJ9" s="162"/>
      <c r="EK9" s="162"/>
      <c r="EL9" s="162"/>
      <c r="EM9" s="162"/>
      <c r="EN9" s="162"/>
      <c r="EO9" s="162"/>
      <c r="EP9" s="162"/>
      <c r="EQ9" s="162"/>
      <c r="ER9" s="162"/>
      <c r="ES9" s="162"/>
      <c r="ET9" s="162"/>
      <c r="EU9" s="162"/>
      <c r="EV9" s="162"/>
      <c r="EW9" s="162"/>
      <c r="EX9" s="162"/>
      <c r="EY9" s="162"/>
      <c r="EZ9" s="162"/>
      <c r="FA9" s="162"/>
      <c r="FB9" s="162"/>
      <c r="FC9" s="162"/>
      <c r="FD9" s="162"/>
      <c r="FE9" s="162"/>
      <c r="FF9" s="162"/>
      <c r="FG9" s="162"/>
      <c r="FH9" s="162"/>
      <c r="FI9" s="162"/>
      <c r="FJ9" s="162"/>
      <c r="FK9" s="162"/>
      <c r="FL9" s="162"/>
      <c r="FM9" s="162"/>
      <c r="FN9" s="162"/>
      <c r="FO9" s="162"/>
      <c r="FP9" s="162"/>
      <c r="FQ9" s="162"/>
      <c r="FR9" s="162"/>
      <c r="FS9" s="162"/>
      <c r="FT9" s="162"/>
      <c r="FU9" s="162"/>
      <c r="FV9" s="162"/>
      <c r="FW9" s="162"/>
      <c r="FX9" s="162"/>
      <c r="FY9" s="162"/>
      <c r="FZ9" s="162"/>
      <c r="GA9" s="162"/>
      <c r="GB9" s="162"/>
      <c r="GC9" s="162"/>
      <c r="GD9" s="162"/>
      <c r="GE9" s="162"/>
      <c r="GF9" s="162"/>
      <c r="GG9" s="162"/>
      <c r="GH9" s="162"/>
      <c r="GI9" s="162"/>
      <c r="GJ9" s="162"/>
      <c r="GK9" s="162"/>
      <c r="GL9" s="162"/>
      <c r="GM9" s="162"/>
      <c r="GN9" s="162"/>
      <c r="GO9" s="162"/>
      <c r="GP9" s="162"/>
      <c r="GQ9" s="162"/>
      <c r="GR9" s="162"/>
      <c r="GS9" s="162"/>
      <c r="GT9" s="162"/>
      <c r="GU9" s="162"/>
      <c r="GV9" s="162"/>
      <c r="GW9" s="162"/>
      <c r="GX9" s="162"/>
      <c r="GY9" s="162"/>
      <c r="GZ9" s="162"/>
      <c r="HA9" s="162"/>
      <c r="HB9" s="162"/>
      <c r="HC9" s="162"/>
      <c r="HD9" s="162"/>
      <c r="HE9" s="162"/>
      <c r="HF9" s="162"/>
      <c r="HG9" s="162"/>
      <c r="HH9" s="162"/>
      <c r="HI9" s="162"/>
      <c r="HJ9" s="162"/>
      <c r="HK9" s="162"/>
      <c r="HL9" s="162"/>
    </row>
    <row r="10" spans="1:220" ht="16.5" customHeight="1">
      <c r="A10" s="25"/>
      <c r="B10" s="18"/>
      <c r="C10" s="26"/>
      <c r="D10" s="26"/>
      <c r="E10" s="26"/>
      <c r="F10" s="26"/>
      <c r="G10" s="150" t="s">
        <v>148</v>
      </c>
      <c r="H10" s="151"/>
      <c r="I10" s="267" t="s">
        <v>161</v>
      </c>
      <c r="J10" s="292"/>
      <c r="K10" s="293"/>
      <c r="L10" s="294"/>
      <c r="M10" s="4"/>
      <c r="N10" s="19"/>
      <c r="O10" s="12"/>
      <c r="P10" s="13"/>
      <c r="Q10" s="239" t="s">
        <v>164</v>
      </c>
      <c r="R10" s="239" t="s">
        <v>163</v>
      </c>
      <c r="S10" s="239"/>
      <c r="T10" s="233" t="s">
        <v>174</v>
      </c>
      <c r="U10" s="238" t="s">
        <v>3</v>
      </c>
      <c r="V10" s="223"/>
      <c r="W10" s="223"/>
      <c r="Y10" s="211"/>
      <c r="AA10" s="216"/>
      <c r="AB10" s="217"/>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row>
    <row r="11" spans="1:220" ht="16.5" customHeight="1">
      <c r="A11" s="25"/>
      <c r="B11" s="29" t="s">
        <v>39</v>
      </c>
      <c r="C11" s="26"/>
      <c r="D11" s="26"/>
      <c r="E11" s="26"/>
      <c r="F11" s="26"/>
      <c r="G11" s="26"/>
      <c r="H11" s="26"/>
      <c r="I11" s="27"/>
      <c r="J11" s="28"/>
      <c r="K11" s="27"/>
      <c r="L11" s="27"/>
      <c r="M11" s="4"/>
      <c r="N11" s="19"/>
      <c r="O11" s="12"/>
      <c r="P11" s="13"/>
      <c r="Q11" s="68" t="s">
        <v>180</v>
      </c>
      <c r="R11" s="236" t="s">
        <v>99</v>
      </c>
      <c r="S11" s="238"/>
      <c r="T11" s="233" t="s">
        <v>175</v>
      </c>
      <c r="U11" s="68"/>
      <c r="V11" s="246"/>
      <c r="W11" s="215"/>
      <c r="Y11" s="216"/>
      <c r="AA11" s="216"/>
      <c r="AB11" s="217"/>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row>
    <row r="12" spans="1:220" ht="16.5" customHeight="1">
      <c r="A12" s="25"/>
      <c r="B12" s="150" t="s">
        <v>65</v>
      </c>
      <c r="C12" s="151"/>
      <c r="D12" s="151"/>
      <c r="E12" s="151"/>
      <c r="F12" s="262" t="s">
        <v>33</v>
      </c>
      <c r="G12" s="263"/>
      <c r="H12" s="263"/>
      <c r="I12" s="263"/>
      <c r="J12" s="263"/>
      <c r="K12" s="263"/>
      <c r="L12" s="264"/>
      <c r="M12" s="4"/>
      <c r="N12" s="19"/>
      <c r="O12" s="12"/>
      <c r="P12" s="13"/>
      <c r="Q12" s="238" t="s">
        <v>82</v>
      </c>
      <c r="R12" s="236" t="s">
        <v>100</v>
      </c>
      <c r="S12" s="238"/>
      <c r="T12" s="233" t="s">
        <v>176</v>
      </c>
      <c r="U12" s="68"/>
      <c r="V12" s="214"/>
      <c r="W12" s="212"/>
      <c r="Y12" s="216"/>
      <c r="AA12" s="216"/>
      <c r="AB12" s="217"/>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row>
    <row r="13" spans="1:220" ht="16.5" customHeight="1">
      <c r="A13" s="25"/>
      <c r="B13" s="152" t="s">
        <v>40</v>
      </c>
      <c r="C13" s="153"/>
      <c r="D13" s="153"/>
      <c r="E13" s="153"/>
      <c r="F13" s="262" t="s">
        <v>34</v>
      </c>
      <c r="G13" s="263"/>
      <c r="H13" s="263"/>
      <c r="I13" s="263"/>
      <c r="J13" s="263"/>
      <c r="K13" s="263"/>
      <c r="L13" s="264"/>
      <c r="M13" s="4"/>
      <c r="N13" s="19"/>
      <c r="O13" s="12"/>
      <c r="P13" s="13"/>
      <c r="Q13" s="238" t="s">
        <v>181</v>
      </c>
      <c r="R13" s="68" t="s">
        <v>101</v>
      </c>
      <c r="S13" s="238"/>
      <c r="T13" s="233" t="s">
        <v>177</v>
      </c>
      <c r="U13" s="68"/>
      <c r="V13" s="247"/>
      <c r="W13" s="213"/>
      <c r="Y13" s="216"/>
      <c r="AA13" s="216"/>
      <c r="AB13" s="217"/>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row>
    <row r="14" spans="1:220" ht="16.5" customHeight="1">
      <c r="A14" s="25"/>
      <c r="B14" s="154" t="s">
        <v>41</v>
      </c>
      <c r="C14" s="153"/>
      <c r="D14" s="153"/>
      <c r="E14" s="153"/>
      <c r="F14" s="262" t="s">
        <v>35</v>
      </c>
      <c r="G14" s="263"/>
      <c r="H14" s="263"/>
      <c r="I14" s="263"/>
      <c r="J14" s="263"/>
      <c r="K14" s="263"/>
      <c r="L14" s="264"/>
      <c r="M14" s="4"/>
      <c r="N14" s="19"/>
      <c r="O14" s="12"/>
      <c r="P14" s="13"/>
      <c r="Q14" s="236" t="s">
        <v>85</v>
      </c>
      <c r="R14" s="235" t="s">
        <v>102</v>
      </c>
      <c r="S14" s="238"/>
      <c r="T14" s="233" t="s">
        <v>178</v>
      </c>
      <c r="U14" s="68"/>
      <c r="V14" s="214"/>
      <c r="W14" s="216"/>
      <c r="Y14" s="216"/>
      <c r="AA14" s="216"/>
      <c r="AB14" s="217"/>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row>
    <row r="15" spans="1:220" ht="16.5" customHeight="1">
      <c r="A15" s="25"/>
      <c r="B15" s="154" t="s">
        <v>42</v>
      </c>
      <c r="C15" s="153"/>
      <c r="D15" s="153"/>
      <c r="E15" s="153"/>
      <c r="F15" s="262" t="s">
        <v>36</v>
      </c>
      <c r="G15" s="263"/>
      <c r="H15" s="263"/>
      <c r="I15" s="263"/>
      <c r="J15" s="263"/>
      <c r="K15" s="263"/>
      <c r="L15" s="264"/>
      <c r="M15" s="4"/>
      <c r="N15" s="19"/>
      <c r="O15" s="12"/>
      <c r="P15" s="13"/>
      <c r="Q15" s="238" t="s">
        <v>182</v>
      </c>
      <c r="R15" s="68" t="s">
        <v>103</v>
      </c>
      <c r="S15" s="238"/>
      <c r="T15" s="233" t="s">
        <v>179</v>
      </c>
      <c r="U15" s="240"/>
      <c r="V15" s="214"/>
      <c r="W15" s="216"/>
      <c r="Y15" s="212"/>
      <c r="AA15" s="212"/>
      <c r="AB15" s="217"/>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row>
    <row r="16" spans="1:220" ht="16.5" customHeight="1">
      <c r="A16" s="25"/>
      <c r="B16" s="154" t="s">
        <v>43</v>
      </c>
      <c r="C16" s="153"/>
      <c r="D16" s="153"/>
      <c r="E16" s="153"/>
      <c r="F16" s="262" t="s">
        <v>37</v>
      </c>
      <c r="G16" s="274"/>
      <c r="H16" s="274"/>
      <c r="I16" s="274"/>
      <c r="J16" s="274"/>
      <c r="K16" s="274"/>
      <c r="L16" s="275"/>
      <c r="M16" s="4"/>
      <c r="N16" s="19"/>
      <c r="O16" s="12"/>
      <c r="P16" s="13"/>
      <c r="Q16" s="238" t="s">
        <v>84</v>
      </c>
      <c r="R16" s="68" t="s">
        <v>104</v>
      </c>
      <c r="S16" s="238"/>
      <c r="T16" s="238"/>
      <c r="U16" s="241"/>
      <c r="V16" s="248"/>
      <c r="W16" s="223"/>
      <c r="Y16" s="211"/>
      <c r="AA16" s="224"/>
      <c r="AB16" s="217"/>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row>
    <row r="17" spans="1:220" ht="15" customHeight="1">
      <c r="A17" s="25"/>
      <c r="B17" s="154" t="s">
        <v>44</v>
      </c>
      <c r="C17" s="153"/>
      <c r="D17" s="153"/>
      <c r="E17" s="153"/>
      <c r="F17" s="267" t="s">
        <v>38</v>
      </c>
      <c r="G17" s="268"/>
      <c r="H17" s="268"/>
      <c r="I17" s="269"/>
      <c r="J17" s="28"/>
      <c r="K17" s="27"/>
      <c r="L17" s="27"/>
      <c r="M17" s="4"/>
      <c r="N17" s="19"/>
      <c r="O17" s="12"/>
      <c r="P17" s="13"/>
      <c r="Q17" s="238" t="s">
        <v>83</v>
      </c>
      <c r="R17" s="68" t="s">
        <v>105</v>
      </c>
      <c r="S17" s="238"/>
      <c r="T17" s="238"/>
      <c r="U17" s="241"/>
      <c r="V17" s="248"/>
      <c r="W17" s="223"/>
      <c r="Y17" s="211"/>
      <c r="AA17" s="224"/>
      <c r="AB17" s="217"/>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row>
    <row r="18" spans="1:220" ht="15" customHeight="1">
      <c r="A18" s="25"/>
      <c r="B18" s="18"/>
      <c r="C18" s="26"/>
      <c r="D18" s="26"/>
      <c r="F18" s="26"/>
      <c r="G18" s="26"/>
      <c r="H18" s="26"/>
      <c r="I18" s="26"/>
      <c r="J18" s="28"/>
      <c r="K18" s="27"/>
      <c r="L18" s="27"/>
      <c r="M18" s="4"/>
      <c r="N18" s="12"/>
      <c r="O18" s="12"/>
      <c r="P18" s="13"/>
      <c r="Q18" s="238" t="s">
        <v>158</v>
      </c>
      <c r="R18" s="68" t="s">
        <v>106</v>
      </c>
      <c r="S18" s="238"/>
      <c r="T18" s="238"/>
      <c r="U18" s="241"/>
      <c r="V18" s="248"/>
      <c r="W18" s="223"/>
      <c r="Y18" s="211"/>
      <c r="AA18" s="224"/>
      <c r="AB18" s="217"/>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row>
    <row r="19" spans="1:220" ht="15" customHeight="1">
      <c r="A19" s="25"/>
      <c r="B19" s="29" t="s">
        <v>45</v>
      </c>
      <c r="C19" s="26"/>
      <c r="D19" s="26"/>
      <c r="E19" s="26"/>
      <c r="F19" s="26"/>
      <c r="G19" s="26"/>
      <c r="H19" s="26"/>
      <c r="I19" s="26"/>
      <c r="J19" s="28"/>
      <c r="K19" s="27"/>
      <c r="L19" s="27"/>
      <c r="M19" s="4"/>
      <c r="N19" s="12"/>
      <c r="O19" s="12"/>
      <c r="P19" s="13"/>
      <c r="Q19" s="238" t="s">
        <v>159</v>
      </c>
      <c r="R19" s="68" t="s">
        <v>160</v>
      </c>
      <c r="U19" s="241"/>
      <c r="V19" s="223"/>
      <c r="W19" s="223"/>
      <c r="Y19" s="211"/>
      <c r="AA19" s="224"/>
      <c r="AB19" s="217"/>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row>
    <row r="20" spans="1:220" ht="19.5" customHeight="1">
      <c r="A20" s="25"/>
      <c r="B20" s="123" t="s">
        <v>55</v>
      </c>
      <c r="C20" s="123"/>
      <c r="D20" s="123"/>
      <c r="E20" s="123"/>
      <c r="F20" s="164"/>
      <c r="G20" s="166" t="s">
        <v>26</v>
      </c>
      <c r="H20" s="279" t="s">
        <v>149</v>
      </c>
      <c r="I20" s="280"/>
      <c r="J20" s="280"/>
      <c r="K20" s="280"/>
      <c r="L20" s="281"/>
      <c r="M20" s="4"/>
      <c r="N20" s="12"/>
      <c r="Q20" s="242" t="s">
        <v>165</v>
      </c>
      <c r="R20" s="68" t="s">
        <v>107</v>
      </c>
      <c r="U20" s="241"/>
      <c r="V20" s="223"/>
      <c r="W20" s="223"/>
      <c r="Y20" s="211"/>
      <c r="AA20" s="224"/>
      <c r="AB20" s="217"/>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row>
    <row r="21" spans="1:28" ht="18">
      <c r="A21" s="25"/>
      <c r="B21" s="124" t="s">
        <v>111</v>
      </c>
      <c r="C21" s="124"/>
      <c r="D21" s="124"/>
      <c r="E21" s="124"/>
      <c r="F21" s="164"/>
      <c r="G21" s="166" t="s">
        <v>10</v>
      </c>
      <c r="H21" s="282"/>
      <c r="I21" s="283"/>
      <c r="J21" s="283"/>
      <c r="K21" s="283"/>
      <c r="L21" s="284"/>
      <c r="M21" s="4"/>
      <c r="N21" s="33"/>
      <c r="Q21" s="235" t="s">
        <v>86</v>
      </c>
      <c r="R21" s="68" t="s">
        <v>108</v>
      </c>
      <c r="U21" s="241"/>
      <c r="V21" s="223"/>
      <c r="W21" s="223"/>
      <c r="Y21" s="211"/>
      <c r="AA21" s="224"/>
      <c r="AB21" s="217"/>
    </row>
    <row r="22" spans="1:28" ht="18">
      <c r="A22" s="25"/>
      <c r="B22" s="124" t="s">
        <v>112</v>
      </c>
      <c r="C22" s="124"/>
      <c r="D22" s="124"/>
      <c r="E22" s="124"/>
      <c r="F22" s="164"/>
      <c r="G22" s="166" t="s">
        <v>10</v>
      </c>
      <c r="H22" s="282"/>
      <c r="I22" s="283"/>
      <c r="J22" s="283"/>
      <c r="K22" s="283"/>
      <c r="L22" s="284"/>
      <c r="M22" s="4"/>
      <c r="N22" s="33"/>
      <c r="O22" s="34"/>
      <c r="P22" s="34"/>
      <c r="Q22" s="235" t="s">
        <v>87</v>
      </c>
      <c r="R22" s="68" t="s">
        <v>109</v>
      </c>
      <c r="U22" s="241"/>
      <c r="V22" s="223"/>
      <c r="W22" s="223"/>
      <c r="Y22" s="211"/>
      <c r="AA22" s="224"/>
      <c r="AB22" s="217"/>
    </row>
    <row r="23" spans="1:28" ht="18">
      <c r="A23" s="25"/>
      <c r="B23" s="124" t="s">
        <v>46</v>
      </c>
      <c r="C23" s="124"/>
      <c r="D23" s="124"/>
      <c r="E23" s="124"/>
      <c r="F23" s="164"/>
      <c r="G23" s="166" t="s">
        <v>10</v>
      </c>
      <c r="H23" s="282"/>
      <c r="I23" s="283"/>
      <c r="J23" s="283"/>
      <c r="K23" s="283"/>
      <c r="L23" s="284"/>
      <c r="M23" s="4"/>
      <c r="N23" s="33"/>
      <c r="O23" s="34"/>
      <c r="P23" s="34"/>
      <c r="Q23" s="235" t="s">
        <v>88</v>
      </c>
      <c r="U23" s="241"/>
      <c r="V23" s="223"/>
      <c r="W23" s="223"/>
      <c r="Y23" s="211"/>
      <c r="AA23" s="224"/>
      <c r="AB23" s="217"/>
    </row>
    <row r="24" spans="1:28" ht="18">
      <c r="A24" s="25"/>
      <c r="B24" s="124" t="s">
        <v>47</v>
      </c>
      <c r="C24" s="124" t="s">
        <v>48</v>
      </c>
      <c r="D24" s="124"/>
      <c r="E24" s="124"/>
      <c r="F24" s="164"/>
      <c r="G24" s="166" t="s">
        <v>10</v>
      </c>
      <c r="H24" s="282"/>
      <c r="I24" s="283"/>
      <c r="J24" s="283"/>
      <c r="K24" s="283"/>
      <c r="L24" s="284"/>
      <c r="M24" s="4"/>
      <c r="N24" s="33"/>
      <c r="O24" s="34"/>
      <c r="P24" s="34"/>
      <c r="Q24" s="236" t="s">
        <v>89</v>
      </c>
      <c r="R24" s="242"/>
      <c r="S24" s="242"/>
      <c r="T24" s="242"/>
      <c r="U24" s="241"/>
      <c r="V24" s="223"/>
      <c r="W24" s="223"/>
      <c r="Y24" s="211"/>
      <c r="AA24" s="224"/>
      <c r="AB24" s="217"/>
    </row>
    <row r="25" spans="1:28" ht="18">
      <c r="A25" s="25"/>
      <c r="B25" s="124"/>
      <c r="C25" s="124" t="s">
        <v>49</v>
      </c>
      <c r="D25" s="124"/>
      <c r="E25" s="124"/>
      <c r="F25" s="164"/>
      <c r="G25" s="166" t="s">
        <v>10</v>
      </c>
      <c r="H25" s="282"/>
      <c r="I25" s="283"/>
      <c r="J25" s="283"/>
      <c r="K25" s="283"/>
      <c r="L25" s="284"/>
      <c r="M25" s="4"/>
      <c r="N25" s="33"/>
      <c r="O25" s="34"/>
      <c r="P25" s="34"/>
      <c r="Q25" s="242" t="s">
        <v>166</v>
      </c>
      <c r="U25" s="241"/>
      <c r="V25" s="223"/>
      <c r="W25" s="223"/>
      <c r="Y25" s="211"/>
      <c r="AA25" s="224"/>
      <c r="AB25" s="217"/>
    </row>
    <row r="26" spans="1:28" ht="18">
      <c r="A26" s="25"/>
      <c r="B26" s="124" t="s">
        <v>50</v>
      </c>
      <c r="C26" s="124"/>
      <c r="D26" s="124"/>
      <c r="E26" s="124"/>
      <c r="F26" s="164"/>
      <c r="G26" s="166" t="s">
        <v>10</v>
      </c>
      <c r="H26" s="282"/>
      <c r="I26" s="283"/>
      <c r="J26" s="283"/>
      <c r="K26" s="283"/>
      <c r="L26" s="284"/>
      <c r="M26" s="4"/>
      <c r="N26" s="33"/>
      <c r="Q26" s="236" t="s">
        <v>91</v>
      </c>
      <c r="U26" s="241"/>
      <c r="V26" s="223"/>
      <c r="W26" s="223"/>
      <c r="Y26" s="211"/>
      <c r="AA26" s="224"/>
      <c r="AB26" s="217"/>
    </row>
    <row r="27" spans="1:28" ht="18">
      <c r="A27" s="25"/>
      <c r="B27" s="124" t="s">
        <v>155</v>
      </c>
      <c r="C27" s="124"/>
      <c r="D27" s="124"/>
      <c r="E27" s="124"/>
      <c r="F27" s="164"/>
      <c r="G27" s="166" t="s">
        <v>10</v>
      </c>
      <c r="H27" s="282"/>
      <c r="I27" s="283"/>
      <c r="J27" s="283"/>
      <c r="K27" s="283"/>
      <c r="L27" s="284"/>
      <c r="M27" s="4"/>
      <c r="N27" s="33"/>
      <c r="Q27" s="236" t="s">
        <v>92</v>
      </c>
      <c r="U27" s="241"/>
      <c r="V27" s="223"/>
      <c r="W27" s="223"/>
      <c r="Y27" s="211"/>
      <c r="AA27" s="224"/>
      <c r="AB27" s="217"/>
    </row>
    <row r="28" spans="1:28" ht="18">
      <c r="A28" s="25"/>
      <c r="B28" s="124" t="s">
        <v>156</v>
      </c>
      <c r="C28" s="124"/>
      <c r="D28" s="124"/>
      <c r="E28" s="124"/>
      <c r="F28" s="165"/>
      <c r="G28" s="166" t="str">
        <f>IF(F28=1,"piece","pieces")</f>
        <v>pieces</v>
      </c>
      <c r="H28" s="282"/>
      <c r="I28" s="283"/>
      <c r="J28" s="283"/>
      <c r="K28" s="283"/>
      <c r="L28" s="284"/>
      <c r="M28" s="4"/>
      <c r="N28" s="33"/>
      <c r="Q28" s="236" t="s">
        <v>183</v>
      </c>
      <c r="U28" s="241"/>
      <c r="V28" s="223"/>
      <c r="W28" s="223"/>
      <c r="Y28" s="211"/>
      <c r="AA28" s="224"/>
      <c r="AB28" s="217"/>
    </row>
    <row r="29" spans="1:28" ht="18">
      <c r="A29" s="25"/>
      <c r="B29" s="124" t="s">
        <v>157</v>
      </c>
      <c r="C29" s="124"/>
      <c r="D29" s="124"/>
      <c r="E29" s="124"/>
      <c r="F29" s="164"/>
      <c r="G29" s="166" t="s">
        <v>10</v>
      </c>
      <c r="H29" s="285"/>
      <c r="I29" s="286"/>
      <c r="J29" s="286"/>
      <c r="K29" s="286"/>
      <c r="L29" s="287"/>
      <c r="M29" s="4"/>
      <c r="N29" s="33"/>
      <c r="Q29" s="236" t="s">
        <v>93</v>
      </c>
      <c r="U29" s="241"/>
      <c r="V29" s="223"/>
      <c r="W29" s="223"/>
      <c r="Y29" s="211"/>
      <c r="AA29" s="224"/>
      <c r="AB29" s="217"/>
    </row>
    <row r="30" spans="1:28" ht="15.75">
      <c r="A30" s="36"/>
      <c r="B30" s="37"/>
      <c r="C30" s="37"/>
      <c r="D30" s="38"/>
      <c r="E30" s="39"/>
      <c r="F30" s="40"/>
      <c r="G30" s="35"/>
      <c r="H30" s="35"/>
      <c r="I30" s="35"/>
      <c r="J30" s="35"/>
      <c r="K30" s="37"/>
      <c r="L30" s="37"/>
      <c r="M30" s="5"/>
      <c r="N30" s="33"/>
      <c r="U30" s="241"/>
      <c r="V30" s="223"/>
      <c r="W30" s="223"/>
      <c r="Y30" s="211"/>
      <c r="AA30" s="224"/>
      <c r="AB30" s="217"/>
    </row>
    <row r="31" spans="1:28" ht="15.75">
      <c r="A31" s="25"/>
      <c r="B31" s="31"/>
      <c r="C31" s="31"/>
      <c r="D31" s="41"/>
      <c r="E31" s="42"/>
      <c r="F31" s="30"/>
      <c r="G31" s="32"/>
      <c r="H31" s="32"/>
      <c r="I31" s="32"/>
      <c r="J31" s="32"/>
      <c r="K31" s="31"/>
      <c r="L31" s="31"/>
      <c r="M31" s="4"/>
      <c r="N31" s="33"/>
      <c r="U31" s="241"/>
      <c r="V31" s="223"/>
      <c r="W31" s="223"/>
      <c r="Y31" s="211"/>
      <c r="AA31" s="224"/>
      <c r="AB31" s="217"/>
    </row>
    <row r="32" spans="1:28" ht="15.75">
      <c r="A32" s="25"/>
      <c r="H32" s="43"/>
      <c r="M32" s="4"/>
      <c r="N32" s="44"/>
      <c r="O32" s="34"/>
      <c r="P32" s="34"/>
      <c r="U32" s="241"/>
      <c r="V32" s="223"/>
      <c r="W32" s="223"/>
      <c r="Y32" s="211"/>
      <c r="AA32" s="224"/>
      <c r="AB32" s="217"/>
    </row>
    <row r="33" spans="1:14" ht="20.25" customHeight="1">
      <c r="A33" s="25"/>
      <c r="B33" s="265" t="s">
        <v>54</v>
      </c>
      <c r="C33" s="266"/>
      <c r="D33" s="193"/>
      <c r="H33" s="45"/>
      <c r="I33" s="265" t="s">
        <v>67</v>
      </c>
      <c r="J33" s="266"/>
      <c r="K33" s="266"/>
      <c r="L33" s="266"/>
      <c r="M33" s="273"/>
      <c r="N33" s="33"/>
    </row>
    <row r="34" spans="1:14" ht="20.25" customHeight="1">
      <c r="A34" s="25"/>
      <c r="B34" s="127"/>
      <c r="C34" s="81"/>
      <c r="D34" s="81"/>
      <c r="E34" s="81"/>
      <c r="F34" s="81"/>
      <c r="G34" s="81"/>
      <c r="H34" s="45"/>
      <c r="I34" s="45" t="s">
        <v>61</v>
      </c>
      <c r="J34" s="45"/>
      <c r="K34" s="45" t="s">
        <v>62</v>
      </c>
      <c r="L34" s="45"/>
      <c r="M34" s="4"/>
      <c r="N34" s="33"/>
    </row>
    <row r="35" spans="1:14" ht="18.75">
      <c r="A35" s="25"/>
      <c r="B35" s="155" t="s">
        <v>51</v>
      </c>
      <c r="C35" s="259" t="s">
        <v>90</v>
      </c>
      <c r="D35" s="260"/>
      <c r="E35" s="261"/>
      <c r="F35" s="188">
        <f>ROUNDUP(1.02*F20/3,0)</f>
        <v>0</v>
      </c>
      <c r="G35" s="135" t="str">
        <f>IF(F35=1,"pack","packs")</f>
        <v>packs</v>
      </c>
      <c r="H35" s="7"/>
      <c r="I35" s="168"/>
      <c r="J35" s="167" t="s">
        <v>57</v>
      </c>
      <c r="K35" s="195">
        <f>I35*F35</f>
        <v>0</v>
      </c>
      <c r="L35" s="133" t="s">
        <v>25</v>
      </c>
      <c r="M35" s="4"/>
      <c r="N35" s="33"/>
    </row>
    <row r="36" spans="1:14" ht="18.75">
      <c r="A36" s="25"/>
      <c r="B36" s="156" t="s">
        <v>52</v>
      </c>
      <c r="C36" s="259" t="s">
        <v>90</v>
      </c>
      <c r="D36" s="260"/>
      <c r="E36" s="261"/>
      <c r="F36" s="189">
        <f>ROUNDUP((F22+F21)/12+F23/20,0)</f>
        <v>0</v>
      </c>
      <c r="G36" s="136" t="str">
        <f>IF(F36=1,"pack","packs")</f>
        <v>packs</v>
      </c>
      <c r="H36" s="7"/>
      <c r="I36" s="169"/>
      <c r="J36" s="167" t="s">
        <v>57</v>
      </c>
      <c r="K36" s="195">
        <f>I36*F36</f>
        <v>0</v>
      </c>
      <c r="L36" s="133" t="s">
        <v>25</v>
      </c>
      <c r="M36" s="4"/>
      <c r="N36" s="33"/>
    </row>
    <row r="37" spans="1:18" ht="18.75">
      <c r="A37" s="25"/>
      <c r="B37" s="155" t="s">
        <v>76</v>
      </c>
      <c r="C37" s="259" t="s">
        <v>90</v>
      </c>
      <c r="D37" s="260"/>
      <c r="E37" s="261"/>
      <c r="F37" s="188">
        <f>ROUNDUP(1.15*F20/15,0)</f>
        <v>0</v>
      </c>
      <c r="G37" s="135" t="str">
        <f>IF(F37=1,"roll","rolls")</f>
        <v>rolls</v>
      </c>
      <c r="H37" s="7"/>
      <c r="I37" s="169"/>
      <c r="J37" s="167" t="s">
        <v>58</v>
      </c>
      <c r="K37" s="195">
        <f>I37*F37</f>
        <v>0</v>
      </c>
      <c r="L37" s="133" t="s">
        <v>25</v>
      </c>
      <c r="M37" s="4"/>
      <c r="N37" s="33"/>
      <c r="R37" s="238"/>
    </row>
    <row r="38" spans="1:18" ht="18.75">
      <c r="A38" s="25"/>
      <c r="B38" s="156" t="s">
        <v>70</v>
      </c>
      <c r="C38" s="124"/>
      <c r="D38" s="124"/>
      <c r="E38" s="124"/>
      <c r="F38" s="189">
        <f>ROUNDUP(($F$23+$F$24)*1.05/2,0)</f>
        <v>0</v>
      </c>
      <c r="G38" s="137" t="s">
        <v>56</v>
      </c>
      <c r="H38" s="7"/>
      <c r="I38" s="169"/>
      <c r="J38" s="167" t="s">
        <v>59</v>
      </c>
      <c r="K38" s="195">
        <f>F38*I38</f>
        <v>0</v>
      </c>
      <c r="L38" s="133" t="s">
        <v>25</v>
      </c>
      <c r="M38" s="4"/>
      <c r="N38" s="33"/>
      <c r="R38" s="238"/>
    </row>
    <row r="39" spans="1:18" ht="18.75">
      <c r="A39" s="25"/>
      <c r="B39" s="156" t="s">
        <v>71</v>
      </c>
      <c r="C39" s="124" t="s">
        <v>69</v>
      </c>
      <c r="D39" s="124"/>
      <c r="E39" s="124"/>
      <c r="F39" s="189">
        <f>ROUNDUP((F28*3+F26*0.4+(F24+F25)*0.1+F27*0.3),0)</f>
        <v>0</v>
      </c>
      <c r="G39" s="136" t="str">
        <f>IF(F39=1,"liter","litres")</f>
        <v>litres</v>
      </c>
      <c r="H39" s="7"/>
      <c r="I39" s="209" t="s">
        <v>60</v>
      </c>
      <c r="J39" s="210"/>
      <c r="K39" s="170"/>
      <c r="L39" s="133" t="s">
        <v>25</v>
      </c>
      <c r="M39" s="4"/>
      <c r="N39" s="33"/>
      <c r="R39" s="238"/>
    </row>
    <row r="40" spans="1:18" ht="18.75">
      <c r="A40" s="25"/>
      <c r="B40" s="156" t="s">
        <v>72</v>
      </c>
      <c r="C40" s="259" t="s">
        <v>90</v>
      </c>
      <c r="D40" s="260"/>
      <c r="E40" s="261"/>
      <c r="F40" s="189">
        <f>ROUNDUP((F26+F27+F29+F28*1.6)/10,0)</f>
        <v>0</v>
      </c>
      <c r="G40" s="135" t="str">
        <f>IF(F40=1,"roll","rolls")</f>
        <v>rolls</v>
      </c>
      <c r="H40" s="7"/>
      <c r="I40" s="169"/>
      <c r="J40" s="167" t="s">
        <v>58</v>
      </c>
      <c r="K40" s="195">
        <f>I40*F40</f>
        <v>0</v>
      </c>
      <c r="L40" s="134" t="s">
        <v>25</v>
      </c>
      <c r="M40" s="4"/>
      <c r="N40" s="33"/>
      <c r="R40" s="238"/>
    </row>
    <row r="41" spans="1:18" ht="18">
      <c r="A41" s="25"/>
      <c r="B41" s="125"/>
      <c r="C41" s="125"/>
      <c r="D41" s="125"/>
      <c r="E41" s="51"/>
      <c r="F41" s="190"/>
      <c r="G41" s="125"/>
      <c r="H41" s="48"/>
      <c r="I41" s="47"/>
      <c r="J41" s="255" t="s">
        <v>147</v>
      </c>
      <c r="K41" s="170"/>
      <c r="L41" s="133" t="s">
        <v>25</v>
      </c>
      <c r="M41" s="4"/>
      <c r="N41" s="33"/>
      <c r="O41" s="33"/>
      <c r="R41" s="238"/>
    </row>
    <row r="42" spans="1:18" ht="18">
      <c r="A42" s="25"/>
      <c r="B42" s="51"/>
      <c r="C42" s="51"/>
      <c r="D42" s="51"/>
      <c r="E42" s="51"/>
      <c r="F42" s="191"/>
      <c r="G42" s="51"/>
      <c r="H42" s="49"/>
      <c r="I42" s="50"/>
      <c r="J42" s="258" t="s">
        <v>154</v>
      </c>
      <c r="K42" s="256">
        <f>SUM(K35:K41)</f>
        <v>0</v>
      </c>
      <c r="L42" s="257" t="s">
        <v>25</v>
      </c>
      <c r="M42" s="106"/>
      <c r="N42" s="33"/>
      <c r="O42" s="33"/>
      <c r="R42" s="238"/>
    </row>
    <row r="43" spans="1:18" ht="18">
      <c r="A43" s="25"/>
      <c r="B43" s="171" t="s">
        <v>66</v>
      </c>
      <c r="C43" s="51"/>
      <c r="D43" s="51"/>
      <c r="E43" s="51"/>
      <c r="F43" s="191"/>
      <c r="G43" s="51"/>
      <c r="M43" s="106"/>
      <c r="N43" s="33"/>
      <c r="O43" s="33"/>
      <c r="R43" s="238"/>
    </row>
    <row r="44" spans="1:18" ht="18">
      <c r="A44" s="25"/>
      <c r="B44" s="123" t="s">
        <v>68</v>
      </c>
      <c r="C44" s="123"/>
      <c r="D44" s="126"/>
      <c r="E44" s="126" t="s">
        <v>110</v>
      </c>
      <c r="F44" s="192">
        <f>ROUNDUP(28*F20+10*F20+10*(F21+F22)+10*(F24+F23)+30*F26+10*F27+10*F29,-1)</f>
        <v>0</v>
      </c>
      <c r="G44" s="123" t="s">
        <v>53</v>
      </c>
      <c r="H44" s="52"/>
      <c r="I44" s="243" t="s">
        <v>64</v>
      </c>
      <c r="J44" s="295"/>
      <c r="K44" s="296"/>
      <c r="L44" s="296"/>
      <c r="M44" s="106"/>
      <c r="N44" s="33"/>
      <c r="O44" s="33"/>
      <c r="R44" s="238"/>
    </row>
    <row r="45" spans="1:18" ht="18">
      <c r="A45" s="25"/>
      <c r="B45" s="252"/>
      <c r="C45" s="252"/>
      <c r="D45" s="253"/>
      <c r="E45" s="253"/>
      <c r="F45" s="254"/>
      <c r="G45" s="252"/>
      <c r="H45" s="52"/>
      <c r="I45" s="243" t="s">
        <v>146</v>
      </c>
      <c r="J45" s="290"/>
      <c r="K45" s="291"/>
      <c r="L45" s="291"/>
      <c r="M45" s="106"/>
      <c r="N45" s="33"/>
      <c r="O45" s="33"/>
      <c r="R45" s="238"/>
    </row>
    <row r="46" spans="1:18" ht="15.75">
      <c r="A46" s="53"/>
      <c r="B46" s="44"/>
      <c r="C46" s="46"/>
      <c r="D46" s="46"/>
      <c r="E46" s="46"/>
      <c r="F46" s="28"/>
      <c r="G46" s="54"/>
      <c r="H46" s="46"/>
      <c r="I46" s="243" t="s">
        <v>145</v>
      </c>
      <c r="J46" s="290"/>
      <c r="K46" s="291"/>
      <c r="L46" s="291"/>
      <c r="M46" s="56"/>
      <c r="N46" s="33"/>
      <c r="O46" s="33"/>
      <c r="R46" s="242"/>
    </row>
    <row r="47" spans="1:15" ht="15.75">
      <c r="A47" s="57"/>
      <c r="C47" s="46"/>
      <c r="D47" s="46"/>
      <c r="E47" s="46"/>
      <c r="F47" s="54"/>
      <c r="G47" s="54"/>
      <c r="H47" s="46"/>
      <c r="I47" s="243" t="s">
        <v>63</v>
      </c>
      <c r="J47" s="288"/>
      <c r="K47" s="289"/>
      <c r="L47" s="289"/>
      <c r="M47" s="56"/>
      <c r="N47" s="33"/>
      <c r="O47" s="33"/>
    </row>
    <row r="48" spans="1:15" ht="15.75">
      <c r="A48" s="53"/>
      <c r="B48" s="58" t="s">
        <v>73</v>
      </c>
      <c r="C48" s="46"/>
      <c r="D48" s="46"/>
      <c r="E48" s="46"/>
      <c r="F48" s="46"/>
      <c r="G48" s="54"/>
      <c r="H48" s="46"/>
      <c r="I48" s="55"/>
      <c r="J48" s="46"/>
      <c r="K48" s="46"/>
      <c r="L48" s="46"/>
      <c r="M48" s="56"/>
      <c r="N48" s="33"/>
      <c r="O48" s="33"/>
    </row>
    <row r="49" spans="1:15" ht="15.75">
      <c r="A49" s="53"/>
      <c r="B49" s="250" t="s">
        <v>150</v>
      </c>
      <c r="C49" s="26"/>
      <c r="D49" s="26"/>
      <c r="E49" s="26"/>
      <c r="F49" s="26"/>
      <c r="G49" s="26"/>
      <c r="H49" s="26"/>
      <c r="I49" s="26"/>
      <c r="J49" s="28"/>
      <c r="K49" s="27"/>
      <c r="L49" s="60"/>
      <c r="M49" s="56"/>
      <c r="N49" s="33"/>
      <c r="O49" s="33"/>
    </row>
    <row r="50" spans="1:15" ht="15.75">
      <c r="A50" s="53"/>
      <c r="B50" s="251" t="s">
        <v>74</v>
      </c>
      <c r="C50" s="26"/>
      <c r="D50" s="26"/>
      <c r="E50" s="26"/>
      <c r="F50" s="26"/>
      <c r="G50" s="26"/>
      <c r="H50" s="26"/>
      <c r="I50" s="26"/>
      <c r="J50" s="28"/>
      <c r="K50" s="27"/>
      <c r="L50" s="60"/>
      <c r="M50" s="56"/>
      <c r="N50" s="33"/>
      <c r="O50" s="33"/>
    </row>
    <row r="51" spans="1:15" ht="15.75">
      <c r="A51" s="53"/>
      <c r="B51" s="251" t="s">
        <v>75</v>
      </c>
      <c r="C51" s="26"/>
      <c r="D51" s="26"/>
      <c r="E51" s="26"/>
      <c r="F51" s="26"/>
      <c r="G51" s="26"/>
      <c r="H51" s="26"/>
      <c r="I51" s="26"/>
      <c r="J51" s="28"/>
      <c r="K51" s="27"/>
      <c r="L51" s="60"/>
      <c r="M51" s="203" t="s">
        <v>209</v>
      </c>
      <c r="N51" s="33"/>
      <c r="O51" s="33"/>
    </row>
    <row r="52" spans="1:18" ht="16.5" thickBot="1">
      <c r="A52" s="61"/>
      <c r="B52" s="62"/>
      <c r="C52" s="63"/>
      <c r="D52" s="63"/>
      <c r="E52" s="63"/>
      <c r="F52" s="63"/>
      <c r="G52" s="63"/>
      <c r="H52" s="63"/>
      <c r="I52" s="64"/>
      <c r="J52" s="63"/>
      <c r="K52" s="63"/>
      <c r="L52" s="63"/>
      <c r="M52" s="86" t="s">
        <v>208</v>
      </c>
      <c r="N52" s="33"/>
      <c r="O52" s="33"/>
      <c r="R52" s="242"/>
    </row>
    <row r="53" spans="1:15" ht="15.75">
      <c r="A53" s="28"/>
      <c r="B53" s="65"/>
      <c r="C53" s="46"/>
      <c r="D53" s="65"/>
      <c r="E53" s="65"/>
      <c r="F53" s="65"/>
      <c r="G53" s="66"/>
      <c r="H53" s="67"/>
      <c r="I53" s="65"/>
      <c r="J53" s="60"/>
      <c r="K53" s="60"/>
      <c r="L53" s="60"/>
      <c r="M53" s="6"/>
      <c r="N53" s="33"/>
      <c r="O53" s="33"/>
    </row>
    <row r="54" spans="1:16" ht="15.75">
      <c r="A54" s="211"/>
      <c r="B54" s="212"/>
      <c r="C54" s="213"/>
      <c r="D54" s="212"/>
      <c r="E54" s="212"/>
      <c r="F54" s="212"/>
      <c r="G54" s="214"/>
      <c r="H54" s="215"/>
      <c r="I54" s="212"/>
      <c r="J54" s="216"/>
      <c r="K54" s="216"/>
      <c r="L54" s="216"/>
      <c r="M54" s="217"/>
      <c r="N54" s="218"/>
      <c r="O54" s="218"/>
      <c r="P54" s="219"/>
    </row>
    <row r="55" spans="1:16" ht="15.75">
      <c r="A55" s="211"/>
      <c r="B55" s="216"/>
      <c r="C55" s="220"/>
      <c r="D55" s="220"/>
      <c r="E55" s="221"/>
      <c r="F55" s="212"/>
      <c r="G55" s="214"/>
      <c r="H55" s="215"/>
      <c r="I55" s="212"/>
      <c r="J55" s="216"/>
      <c r="K55" s="216"/>
      <c r="L55" s="216"/>
      <c r="M55" s="217"/>
      <c r="N55" s="218"/>
      <c r="O55" s="218"/>
      <c r="P55" s="219"/>
    </row>
    <row r="56" spans="1:16" ht="15.75">
      <c r="A56" s="211"/>
      <c r="B56" s="216"/>
      <c r="C56" s="220"/>
      <c r="D56" s="220"/>
      <c r="E56" s="221"/>
      <c r="F56" s="212"/>
      <c r="G56" s="214"/>
      <c r="H56" s="215"/>
      <c r="I56" s="212"/>
      <c r="J56" s="216"/>
      <c r="K56" s="216"/>
      <c r="L56" s="216"/>
      <c r="M56" s="217"/>
      <c r="N56" s="218"/>
      <c r="O56" s="218"/>
      <c r="P56" s="219"/>
    </row>
    <row r="57" spans="1:17" ht="15.75">
      <c r="A57" s="211"/>
      <c r="B57" s="219"/>
      <c r="C57" s="219"/>
      <c r="D57" s="219"/>
      <c r="E57" s="219"/>
      <c r="F57" s="219"/>
      <c r="G57" s="219"/>
      <c r="H57" s="219"/>
      <c r="I57" s="219"/>
      <c r="J57" s="219"/>
      <c r="K57" s="219"/>
      <c r="L57" s="219"/>
      <c r="M57" s="219"/>
      <c r="N57" s="218"/>
      <c r="O57" s="218"/>
      <c r="P57" s="219"/>
      <c r="Q57" s="245"/>
    </row>
    <row r="58" spans="1:17" ht="15.75">
      <c r="A58" s="211"/>
      <c r="B58" s="219"/>
      <c r="C58" s="219"/>
      <c r="D58" s="219"/>
      <c r="E58" s="219"/>
      <c r="F58" s="219"/>
      <c r="G58" s="219"/>
      <c r="H58" s="219"/>
      <c r="I58" s="219"/>
      <c r="J58" s="219"/>
      <c r="K58" s="219"/>
      <c r="L58" s="219"/>
      <c r="M58" s="219"/>
      <c r="N58" s="218"/>
      <c r="O58" s="218"/>
      <c r="P58" s="219"/>
      <c r="Q58" s="245"/>
    </row>
    <row r="59" spans="1:16" ht="15.75">
      <c r="A59" s="211"/>
      <c r="B59" s="219"/>
      <c r="C59" s="219"/>
      <c r="D59" s="219"/>
      <c r="E59" s="219"/>
      <c r="F59" s="219"/>
      <c r="G59" s="219"/>
      <c r="H59" s="219"/>
      <c r="I59" s="219"/>
      <c r="J59" s="219"/>
      <c r="K59" s="219"/>
      <c r="L59" s="219"/>
      <c r="M59" s="219"/>
      <c r="N59" s="218"/>
      <c r="O59" s="218"/>
      <c r="P59" s="219"/>
    </row>
    <row r="60" spans="1:16" ht="15.75">
      <c r="A60" s="211"/>
      <c r="B60" s="219"/>
      <c r="C60" s="219"/>
      <c r="D60" s="219"/>
      <c r="E60" s="219"/>
      <c r="F60" s="219"/>
      <c r="G60" s="219"/>
      <c r="H60" s="219"/>
      <c r="I60" s="219"/>
      <c r="J60" s="219"/>
      <c r="K60" s="219"/>
      <c r="L60" s="219"/>
      <c r="M60" s="219"/>
      <c r="N60" s="218"/>
      <c r="O60" s="218"/>
      <c r="P60" s="219"/>
    </row>
    <row r="61" spans="1:16" ht="15.75">
      <c r="A61" s="211"/>
      <c r="B61" s="219"/>
      <c r="C61" s="219"/>
      <c r="D61" s="219"/>
      <c r="E61" s="219"/>
      <c r="F61" s="219"/>
      <c r="G61" s="219"/>
      <c r="H61" s="219"/>
      <c r="I61" s="219"/>
      <c r="J61" s="219"/>
      <c r="K61" s="219"/>
      <c r="L61" s="219"/>
      <c r="M61" s="219"/>
      <c r="N61" s="218"/>
      <c r="O61" s="218"/>
      <c r="P61" s="219"/>
    </row>
    <row r="62" spans="1:16" ht="15.75">
      <c r="A62" s="211"/>
      <c r="B62" s="219"/>
      <c r="C62" s="219"/>
      <c r="D62" s="219"/>
      <c r="E62" s="219"/>
      <c r="F62" s="219"/>
      <c r="G62" s="219"/>
      <c r="H62" s="219"/>
      <c r="I62" s="219"/>
      <c r="J62" s="219"/>
      <c r="K62" s="219"/>
      <c r="L62" s="219"/>
      <c r="M62" s="219"/>
      <c r="N62" s="218"/>
      <c r="O62" s="218"/>
      <c r="P62" s="219"/>
    </row>
    <row r="63" spans="1:18" ht="15.75">
      <c r="A63" s="211"/>
      <c r="B63" s="219"/>
      <c r="C63" s="219"/>
      <c r="D63" s="219"/>
      <c r="E63" s="219"/>
      <c r="F63" s="219"/>
      <c r="G63" s="219"/>
      <c r="H63" s="219"/>
      <c r="I63" s="219"/>
      <c r="J63" s="219"/>
      <c r="K63" s="219"/>
      <c r="L63" s="219"/>
      <c r="M63" s="219"/>
      <c r="N63" s="218"/>
      <c r="O63" s="218"/>
      <c r="P63" s="222"/>
      <c r="R63" s="245"/>
    </row>
    <row r="64" spans="1:18" ht="15.75">
      <c r="A64" s="211"/>
      <c r="B64" s="219"/>
      <c r="C64" s="219"/>
      <c r="D64" s="219"/>
      <c r="E64" s="219"/>
      <c r="F64" s="219"/>
      <c r="G64" s="219"/>
      <c r="H64" s="219"/>
      <c r="I64" s="219"/>
      <c r="J64" s="219"/>
      <c r="K64" s="219"/>
      <c r="L64" s="219"/>
      <c r="M64" s="219"/>
      <c r="N64" s="218"/>
      <c r="O64" s="218"/>
      <c r="P64" s="222"/>
      <c r="R64" s="245"/>
    </row>
    <row r="65" spans="1:21" s="219" customFormat="1" ht="15.75">
      <c r="A65" s="211"/>
      <c r="N65" s="218"/>
      <c r="O65" s="218"/>
      <c r="Q65" s="236"/>
      <c r="R65" s="236"/>
      <c r="S65" s="236"/>
      <c r="T65" s="236"/>
      <c r="U65" s="236"/>
    </row>
    <row r="66" spans="1:21" s="219" customFormat="1" ht="15.75">
      <c r="A66" s="211"/>
      <c r="N66" s="218"/>
      <c r="O66" s="218"/>
      <c r="Q66" s="236"/>
      <c r="R66" s="236"/>
      <c r="S66" s="236"/>
      <c r="T66" s="236"/>
      <c r="U66" s="236"/>
    </row>
    <row r="67" spans="1:21" s="219" customFormat="1" ht="15.75">
      <c r="A67" s="211"/>
      <c r="N67" s="218"/>
      <c r="O67" s="218"/>
      <c r="Q67" s="236"/>
      <c r="R67" s="236"/>
      <c r="S67" s="236"/>
      <c r="T67" s="236"/>
      <c r="U67" s="236"/>
    </row>
    <row r="68" spans="1:21" s="219" customFormat="1" ht="15.75">
      <c r="A68" s="211"/>
      <c r="N68" s="218"/>
      <c r="O68" s="218"/>
      <c r="Q68" s="236"/>
      <c r="R68" s="236"/>
      <c r="S68" s="236"/>
      <c r="T68" s="236"/>
      <c r="U68" s="236"/>
    </row>
    <row r="69" spans="1:21" s="219" customFormat="1" ht="15.75">
      <c r="A69" s="211"/>
      <c r="N69" s="218"/>
      <c r="O69" s="218"/>
      <c r="Q69" s="236"/>
      <c r="R69" s="236"/>
      <c r="S69" s="236"/>
      <c r="T69" s="236"/>
      <c r="U69" s="236"/>
    </row>
    <row r="70" spans="1:21" s="219" customFormat="1" ht="15.75">
      <c r="A70" s="211"/>
      <c r="N70" s="218"/>
      <c r="O70" s="218"/>
      <c r="Q70" s="236"/>
      <c r="R70" s="236"/>
      <c r="S70" s="236"/>
      <c r="T70" s="236"/>
      <c r="U70" s="236"/>
    </row>
    <row r="71" spans="1:21" s="219" customFormat="1" ht="15.75">
      <c r="A71" s="211"/>
      <c r="N71" s="218"/>
      <c r="O71" s="218"/>
      <c r="Q71" s="236"/>
      <c r="R71" s="236"/>
      <c r="S71" s="236"/>
      <c r="T71" s="236"/>
      <c r="U71" s="236"/>
    </row>
    <row r="72" spans="1:21" s="219" customFormat="1" ht="15.75">
      <c r="A72" s="211"/>
      <c r="N72" s="218"/>
      <c r="O72" s="218"/>
      <c r="Q72" s="244"/>
      <c r="R72" s="236"/>
      <c r="S72" s="236"/>
      <c r="T72" s="236"/>
      <c r="U72" s="236"/>
    </row>
    <row r="73" spans="1:21" s="219" customFormat="1" ht="15.75">
      <c r="A73" s="211"/>
      <c r="N73" s="218"/>
      <c r="O73" s="218"/>
      <c r="Q73" s="244"/>
      <c r="R73" s="236"/>
      <c r="S73" s="236"/>
      <c r="T73" s="236"/>
      <c r="U73" s="236"/>
    </row>
    <row r="74" spans="1:21" s="219" customFormat="1" ht="15.75">
      <c r="A74" s="211"/>
      <c r="N74" s="218"/>
      <c r="O74" s="218"/>
      <c r="Q74" s="244"/>
      <c r="R74" s="236"/>
      <c r="S74" s="236"/>
      <c r="T74" s="236"/>
      <c r="U74" s="236"/>
    </row>
    <row r="75" spans="1:21" s="219" customFormat="1" ht="15.75">
      <c r="A75" s="211"/>
      <c r="N75" s="218"/>
      <c r="O75" s="218"/>
      <c r="Q75" s="244"/>
      <c r="R75" s="236"/>
      <c r="S75" s="236"/>
      <c r="T75" s="236"/>
      <c r="U75" s="236"/>
    </row>
    <row r="76" spans="1:21" s="219" customFormat="1" ht="15.75">
      <c r="A76" s="211"/>
      <c r="N76" s="218"/>
      <c r="O76" s="218"/>
      <c r="Q76" s="244"/>
      <c r="R76" s="236"/>
      <c r="S76" s="236"/>
      <c r="T76" s="236"/>
      <c r="U76" s="236"/>
    </row>
    <row r="77" spans="1:21" s="219" customFormat="1" ht="15.75">
      <c r="A77" s="211"/>
      <c r="N77" s="218"/>
      <c r="O77" s="218"/>
      <c r="Q77" s="236"/>
      <c r="R77" s="236"/>
      <c r="S77" s="236"/>
      <c r="T77" s="236"/>
      <c r="U77" s="236"/>
    </row>
    <row r="78" spans="1:220" s="219" customFormat="1" ht="16.5" customHeight="1">
      <c r="A78" s="211"/>
      <c r="N78" s="225"/>
      <c r="O78" s="225"/>
      <c r="P78" s="226"/>
      <c r="Q78" s="236"/>
      <c r="R78" s="244"/>
      <c r="S78" s="244"/>
      <c r="T78" s="244"/>
      <c r="U78" s="244"/>
      <c r="V78" s="226"/>
      <c r="W78" s="226"/>
      <c r="Y78" s="226"/>
      <c r="AA78" s="226"/>
      <c r="AB78" s="226"/>
      <c r="AC78" s="226"/>
      <c r="AD78" s="226"/>
      <c r="AE78" s="226"/>
      <c r="AF78" s="226"/>
      <c r="AG78" s="226"/>
      <c r="AH78" s="226"/>
      <c r="AI78" s="226"/>
      <c r="AJ78" s="226"/>
      <c r="AK78" s="226"/>
      <c r="AL78" s="226"/>
      <c r="AM78" s="226"/>
      <c r="AN78" s="226"/>
      <c r="AO78" s="226"/>
      <c r="AP78" s="226"/>
      <c r="AQ78" s="226"/>
      <c r="AR78" s="226"/>
      <c r="AS78" s="226"/>
      <c r="AT78" s="226"/>
      <c r="AU78" s="226"/>
      <c r="AV78" s="226"/>
      <c r="AW78" s="226"/>
      <c r="AX78" s="226"/>
      <c r="AY78" s="226"/>
      <c r="AZ78" s="226"/>
      <c r="BA78" s="226"/>
      <c r="BB78" s="226"/>
      <c r="BC78" s="226"/>
      <c r="BD78" s="226"/>
      <c r="BE78" s="226"/>
      <c r="BF78" s="226"/>
      <c r="BG78" s="226"/>
      <c r="BH78" s="226"/>
      <c r="BI78" s="226"/>
      <c r="BJ78" s="226"/>
      <c r="BK78" s="226"/>
      <c r="BL78" s="226"/>
      <c r="BM78" s="226"/>
      <c r="BN78" s="226"/>
      <c r="BO78" s="226"/>
      <c r="BP78" s="226"/>
      <c r="BQ78" s="226"/>
      <c r="BR78" s="226"/>
      <c r="BS78" s="226"/>
      <c r="BT78" s="226"/>
      <c r="BU78" s="226"/>
      <c r="BV78" s="226"/>
      <c r="BW78" s="226"/>
      <c r="BX78" s="226"/>
      <c r="BY78" s="226"/>
      <c r="BZ78" s="226"/>
      <c r="CA78" s="226"/>
      <c r="CB78" s="226"/>
      <c r="CC78" s="226"/>
      <c r="CD78" s="226"/>
      <c r="CE78" s="226"/>
      <c r="CF78" s="226"/>
      <c r="CG78" s="226"/>
      <c r="CH78" s="226"/>
      <c r="CI78" s="226"/>
      <c r="CJ78" s="226"/>
      <c r="CK78" s="226"/>
      <c r="CL78" s="226"/>
      <c r="CM78" s="226"/>
      <c r="CN78" s="226"/>
      <c r="CO78" s="226"/>
      <c r="CP78" s="226"/>
      <c r="CQ78" s="226"/>
      <c r="CR78" s="226"/>
      <c r="CS78" s="226"/>
      <c r="CT78" s="226"/>
      <c r="CU78" s="226"/>
      <c r="CV78" s="226"/>
      <c r="CW78" s="226"/>
      <c r="CX78" s="226"/>
      <c r="CY78" s="226"/>
      <c r="CZ78" s="226"/>
      <c r="DA78" s="226"/>
      <c r="DB78" s="226"/>
      <c r="DC78" s="226"/>
      <c r="DD78" s="226"/>
      <c r="DE78" s="226"/>
      <c r="DF78" s="226"/>
      <c r="DG78" s="226"/>
      <c r="DH78" s="226"/>
      <c r="DI78" s="226"/>
      <c r="DJ78" s="226"/>
      <c r="DK78" s="226"/>
      <c r="DL78" s="226"/>
      <c r="DM78" s="226"/>
      <c r="DN78" s="226"/>
      <c r="DO78" s="226"/>
      <c r="DP78" s="226"/>
      <c r="DQ78" s="226"/>
      <c r="DR78" s="226"/>
      <c r="DS78" s="226"/>
      <c r="DT78" s="226"/>
      <c r="DU78" s="226"/>
      <c r="DV78" s="226"/>
      <c r="DW78" s="226"/>
      <c r="DX78" s="226"/>
      <c r="DY78" s="226"/>
      <c r="DZ78" s="226"/>
      <c r="EA78" s="226"/>
      <c r="EB78" s="226"/>
      <c r="EC78" s="226"/>
      <c r="ED78" s="226"/>
      <c r="EE78" s="226"/>
      <c r="EF78" s="226"/>
      <c r="EG78" s="226"/>
      <c r="EH78" s="226"/>
      <c r="EI78" s="226"/>
      <c r="EJ78" s="226"/>
      <c r="EK78" s="226"/>
      <c r="EL78" s="226"/>
      <c r="EM78" s="226"/>
      <c r="EN78" s="226"/>
      <c r="EO78" s="226"/>
      <c r="EP78" s="226"/>
      <c r="EQ78" s="226"/>
      <c r="ER78" s="226"/>
      <c r="ES78" s="226"/>
      <c r="ET78" s="226"/>
      <c r="EU78" s="226"/>
      <c r="EV78" s="226"/>
      <c r="EW78" s="226"/>
      <c r="EX78" s="226"/>
      <c r="EY78" s="226"/>
      <c r="EZ78" s="226"/>
      <c r="FA78" s="226"/>
      <c r="FB78" s="226"/>
      <c r="FC78" s="226"/>
      <c r="FD78" s="226"/>
      <c r="FE78" s="226"/>
      <c r="FF78" s="226"/>
      <c r="FG78" s="226"/>
      <c r="FH78" s="226"/>
      <c r="FI78" s="226"/>
      <c r="FJ78" s="226"/>
      <c r="FK78" s="226"/>
      <c r="FL78" s="226"/>
      <c r="FM78" s="226"/>
      <c r="FN78" s="226"/>
      <c r="FO78" s="226"/>
      <c r="FP78" s="226"/>
      <c r="FQ78" s="226"/>
      <c r="FR78" s="226"/>
      <c r="FS78" s="226"/>
      <c r="FT78" s="226"/>
      <c r="FU78" s="226"/>
      <c r="FV78" s="226"/>
      <c r="FW78" s="226"/>
      <c r="FX78" s="226"/>
      <c r="FY78" s="226"/>
      <c r="FZ78" s="226"/>
      <c r="GA78" s="226"/>
      <c r="GB78" s="226"/>
      <c r="GC78" s="226"/>
      <c r="GD78" s="226"/>
      <c r="GE78" s="226"/>
      <c r="GF78" s="226"/>
      <c r="GG78" s="226"/>
      <c r="GH78" s="226"/>
      <c r="GI78" s="226"/>
      <c r="GJ78" s="226"/>
      <c r="GK78" s="226"/>
      <c r="GL78" s="226"/>
      <c r="GM78" s="226"/>
      <c r="GN78" s="226"/>
      <c r="GO78" s="226"/>
      <c r="GP78" s="226"/>
      <c r="GQ78" s="226"/>
      <c r="GR78" s="226"/>
      <c r="GS78" s="226"/>
      <c r="GT78" s="226"/>
      <c r="GU78" s="226"/>
      <c r="GV78" s="226"/>
      <c r="GW78" s="226"/>
      <c r="GX78" s="226"/>
      <c r="GY78" s="226"/>
      <c r="GZ78" s="226"/>
      <c r="HA78" s="226"/>
      <c r="HB78" s="226"/>
      <c r="HC78" s="226"/>
      <c r="HD78" s="226"/>
      <c r="HE78" s="226"/>
      <c r="HF78" s="226"/>
      <c r="HG78" s="226"/>
      <c r="HH78" s="226"/>
      <c r="HI78" s="226"/>
      <c r="HJ78" s="226"/>
      <c r="HK78" s="226"/>
      <c r="HL78" s="226"/>
    </row>
    <row r="79" spans="1:220" s="219" customFormat="1" ht="15" customHeight="1">
      <c r="A79" s="211"/>
      <c r="N79" s="225"/>
      <c r="O79" s="225"/>
      <c r="P79" s="226"/>
      <c r="Q79" s="236"/>
      <c r="R79" s="244"/>
      <c r="S79" s="244"/>
      <c r="T79" s="244"/>
      <c r="U79" s="244"/>
      <c r="V79" s="226"/>
      <c r="W79" s="226"/>
      <c r="Y79" s="226"/>
      <c r="AA79" s="226"/>
      <c r="AB79" s="226"/>
      <c r="AC79" s="226"/>
      <c r="AD79" s="226"/>
      <c r="AE79" s="226"/>
      <c r="AF79" s="226"/>
      <c r="AG79" s="226"/>
      <c r="AH79" s="226"/>
      <c r="AI79" s="226"/>
      <c r="AJ79" s="226"/>
      <c r="AK79" s="226"/>
      <c r="AL79" s="226"/>
      <c r="AM79" s="226"/>
      <c r="AN79" s="226"/>
      <c r="AO79" s="226"/>
      <c r="AP79" s="226"/>
      <c r="AQ79" s="226"/>
      <c r="AR79" s="226"/>
      <c r="AS79" s="226"/>
      <c r="AT79" s="226"/>
      <c r="AU79" s="226"/>
      <c r="AV79" s="226"/>
      <c r="AW79" s="226"/>
      <c r="AX79" s="226"/>
      <c r="AY79" s="226"/>
      <c r="AZ79" s="226"/>
      <c r="BA79" s="226"/>
      <c r="BB79" s="226"/>
      <c r="BC79" s="226"/>
      <c r="BD79" s="226"/>
      <c r="BE79" s="226"/>
      <c r="BF79" s="226"/>
      <c r="BG79" s="226"/>
      <c r="BH79" s="226"/>
      <c r="BI79" s="226"/>
      <c r="BJ79" s="226"/>
      <c r="BK79" s="226"/>
      <c r="BL79" s="226"/>
      <c r="BM79" s="226"/>
      <c r="BN79" s="226"/>
      <c r="BO79" s="226"/>
      <c r="BP79" s="226"/>
      <c r="BQ79" s="226"/>
      <c r="BR79" s="226"/>
      <c r="BS79" s="226"/>
      <c r="BT79" s="226"/>
      <c r="BU79" s="226"/>
      <c r="BV79" s="226"/>
      <c r="BW79" s="226"/>
      <c r="BX79" s="226"/>
      <c r="BY79" s="226"/>
      <c r="BZ79" s="226"/>
      <c r="CA79" s="226"/>
      <c r="CB79" s="226"/>
      <c r="CC79" s="226"/>
      <c r="CD79" s="226"/>
      <c r="CE79" s="226"/>
      <c r="CF79" s="226"/>
      <c r="CG79" s="226"/>
      <c r="CH79" s="226"/>
      <c r="CI79" s="226"/>
      <c r="CJ79" s="226"/>
      <c r="CK79" s="226"/>
      <c r="CL79" s="226"/>
      <c r="CM79" s="226"/>
      <c r="CN79" s="226"/>
      <c r="CO79" s="226"/>
      <c r="CP79" s="226"/>
      <c r="CQ79" s="226"/>
      <c r="CR79" s="226"/>
      <c r="CS79" s="226"/>
      <c r="CT79" s="226"/>
      <c r="CU79" s="226"/>
      <c r="CV79" s="226"/>
      <c r="CW79" s="226"/>
      <c r="CX79" s="226"/>
      <c r="CY79" s="226"/>
      <c r="CZ79" s="226"/>
      <c r="DA79" s="226"/>
      <c r="DB79" s="226"/>
      <c r="DC79" s="226"/>
      <c r="DD79" s="226"/>
      <c r="DE79" s="226"/>
      <c r="DF79" s="226"/>
      <c r="DG79" s="226"/>
      <c r="DH79" s="226"/>
      <c r="DI79" s="226"/>
      <c r="DJ79" s="226"/>
      <c r="DK79" s="226"/>
      <c r="DL79" s="226"/>
      <c r="DM79" s="226"/>
      <c r="DN79" s="226"/>
      <c r="DO79" s="226"/>
      <c r="DP79" s="226"/>
      <c r="DQ79" s="226"/>
      <c r="DR79" s="226"/>
      <c r="DS79" s="226"/>
      <c r="DT79" s="226"/>
      <c r="DU79" s="226"/>
      <c r="DV79" s="226"/>
      <c r="DW79" s="226"/>
      <c r="DX79" s="226"/>
      <c r="DY79" s="226"/>
      <c r="DZ79" s="226"/>
      <c r="EA79" s="226"/>
      <c r="EB79" s="226"/>
      <c r="EC79" s="226"/>
      <c r="ED79" s="226"/>
      <c r="EE79" s="226"/>
      <c r="EF79" s="226"/>
      <c r="EG79" s="226"/>
      <c r="EH79" s="226"/>
      <c r="EI79" s="226"/>
      <c r="EJ79" s="226"/>
      <c r="EK79" s="226"/>
      <c r="EL79" s="226"/>
      <c r="EM79" s="226"/>
      <c r="EN79" s="226"/>
      <c r="EO79" s="226"/>
      <c r="EP79" s="226"/>
      <c r="EQ79" s="226"/>
      <c r="ER79" s="226"/>
      <c r="ES79" s="226"/>
      <c r="ET79" s="226"/>
      <c r="EU79" s="226"/>
      <c r="EV79" s="226"/>
      <c r="EW79" s="226"/>
      <c r="EX79" s="226"/>
      <c r="EY79" s="226"/>
      <c r="EZ79" s="226"/>
      <c r="FA79" s="226"/>
      <c r="FB79" s="226"/>
      <c r="FC79" s="226"/>
      <c r="FD79" s="226"/>
      <c r="FE79" s="226"/>
      <c r="FF79" s="226"/>
      <c r="FG79" s="226"/>
      <c r="FH79" s="226"/>
      <c r="FI79" s="226"/>
      <c r="FJ79" s="226"/>
      <c r="FK79" s="226"/>
      <c r="FL79" s="226"/>
      <c r="FM79" s="226"/>
      <c r="FN79" s="226"/>
      <c r="FO79" s="226"/>
      <c r="FP79" s="226"/>
      <c r="FQ79" s="226"/>
      <c r="FR79" s="226"/>
      <c r="FS79" s="226"/>
      <c r="FT79" s="226"/>
      <c r="FU79" s="226"/>
      <c r="FV79" s="226"/>
      <c r="FW79" s="226"/>
      <c r="FX79" s="226"/>
      <c r="FY79" s="226"/>
      <c r="FZ79" s="226"/>
      <c r="GA79" s="226"/>
      <c r="GB79" s="226"/>
      <c r="GC79" s="226"/>
      <c r="GD79" s="226"/>
      <c r="GE79" s="226"/>
      <c r="GF79" s="226"/>
      <c r="GG79" s="226"/>
      <c r="GH79" s="226"/>
      <c r="GI79" s="226"/>
      <c r="GJ79" s="226"/>
      <c r="GK79" s="226"/>
      <c r="GL79" s="226"/>
      <c r="GM79" s="226"/>
      <c r="GN79" s="226"/>
      <c r="GO79" s="226"/>
      <c r="GP79" s="226"/>
      <c r="GQ79" s="226"/>
      <c r="GR79" s="226"/>
      <c r="GS79" s="226"/>
      <c r="GT79" s="226"/>
      <c r="GU79" s="226"/>
      <c r="GV79" s="226"/>
      <c r="GW79" s="226"/>
      <c r="GX79" s="226"/>
      <c r="GY79" s="226"/>
      <c r="GZ79" s="226"/>
      <c r="HA79" s="226"/>
      <c r="HB79" s="226"/>
      <c r="HC79" s="226"/>
      <c r="HD79" s="226"/>
      <c r="HE79" s="226"/>
      <c r="HF79" s="226"/>
      <c r="HG79" s="226"/>
      <c r="HH79" s="226"/>
      <c r="HI79" s="226"/>
      <c r="HJ79" s="226"/>
      <c r="HK79" s="226"/>
      <c r="HL79" s="226"/>
    </row>
    <row r="80" spans="1:220" s="219" customFormat="1" ht="15" customHeight="1">
      <c r="A80" s="211"/>
      <c r="N80" s="225"/>
      <c r="O80" s="225"/>
      <c r="P80" s="226"/>
      <c r="Q80" s="236"/>
      <c r="R80" s="244"/>
      <c r="S80" s="244"/>
      <c r="T80" s="244"/>
      <c r="U80" s="244"/>
      <c r="V80" s="226"/>
      <c r="W80" s="226"/>
      <c r="Y80" s="226"/>
      <c r="AA80" s="226"/>
      <c r="AB80" s="226"/>
      <c r="AC80" s="226"/>
      <c r="AD80" s="226"/>
      <c r="AE80" s="226"/>
      <c r="AF80" s="226"/>
      <c r="AG80" s="226"/>
      <c r="AH80" s="226"/>
      <c r="AI80" s="226"/>
      <c r="AJ80" s="226"/>
      <c r="AK80" s="226"/>
      <c r="AL80" s="226"/>
      <c r="AM80" s="226"/>
      <c r="AN80" s="226"/>
      <c r="AO80" s="226"/>
      <c r="AP80" s="226"/>
      <c r="AQ80" s="226"/>
      <c r="AR80" s="226"/>
      <c r="AS80" s="226"/>
      <c r="AT80" s="226"/>
      <c r="AU80" s="226"/>
      <c r="AV80" s="226"/>
      <c r="AW80" s="226"/>
      <c r="AX80" s="226"/>
      <c r="AY80" s="226"/>
      <c r="AZ80" s="226"/>
      <c r="BA80" s="226"/>
      <c r="BB80" s="226"/>
      <c r="BC80" s="226"/>
      <c r="BD80" s="226"/>
      <c r="BE80" s="226"/>
      <c r="BF80" s="226"/>
      <c r="BG80" s="226"/>
      <c r="BH80" s="226"/>
      <c r="BI80" s="226"/>
      <c r="BJ80" s="226"/>
      <c r="BK80" s="226"/>
      <c r="BL80" s="226"/>
      <c r="BM80" s="226"/>
      <c r="BN80" s="226"/>
      <c r="BO80" s="226"/>
      <c r="BP80" s="226"/>
      <c r="BQ80" s="226"/>
      <c r="BR80" s="226"/>
      <c r="BS80" s="226"/>
      <c r="BT80" s="226"/>
      <c r="BU80" s="226"/>
      <c r="BV80" s="226"/>
      <c r="BW80" s="226"/>
      <c r="BX80" s="226"/>
      <c r="BY80" s="226"/>
      <c r="BZ80" s="226"/>
      <c r="CA80" s="226"/>
      <c r="CB80" s="226"/>
      <c r="CC80" s="226"/>
      <c r="CD80" s="226"/>
      <c r="CE80" s="226"/>
      <c r="CF80" s="226"/>
      <c r="CG80" s="226"/>
      <c r="CH80" s="226"/>
      <c r="CI80" s="226"/>
      <c r="CJ80" s="226"/>
      <c r="CK80" s="226"/>
      <c r="CL80" s="226"/>
      <c r="CM80" s="226"/>
      <c r="CN80" s="226"/>
      <c r="CO80" s="226"/>
      <c r="CP80" s="226"/>
      <c r="CQ80" s="226"/>
      <c r="CR80" s="226"/>
      <c r="CS80" s="226"/>
      <c r="CT80" s="226"/>
      <c r="CU80" s="226"/>
      <c r="CV80" s="226"/>
      <c r="CW80" s="226"/>
      <c r="CX80" s="226"/>
      <c r="CY80" s="226"/>
      <c r="CZ80" s="226"/>
      <c r="DA80" s="226"/>
      <c r="DB80" s="226"/>
      <c r="DC80" s="226"/>
      <c r="DD80" s="226"/>
      <c r="DE80" s="226"/>
      <c r="DF80" s="226"/>
      <c r="DG80" s="226"/>
      <c r="DH80" s="226"/>
      <c r="DI80" s="226"/>
      <c r="DJ80" s="226"/>
      <c r="DK80" s="226"/>
      <c r="DL80" s="226"/>
      <c r="DM80" s="226"/>
      <c r="DN80" s="226"/>
      <c r="DO80" s="226"/>
      <c r="DP80" s="226"/>
      <c r="DQ80" s="226"/>
      <c r="DR80" s="226"/>
      <c r="DS80" s="226"/>
      <c r="DT80" s="226"/>
      <c r="DU80" s="226"/>
      <c r="DV80" s="226"/>
      <c r="DW80" s="226"/>
      <c r="DX80" s="226"/>
      <c r="DY80" s="226"/>
      <c r="DZ80" s="226"/>
      <c r="EA80" s="226"/>
      <c r="EB80" s="226"/>
      <c r="EC80" s="226"/>
      <c r="ED80" s="226"/>
      <c r="EE80" s="226"/>
      <c r="EF80" s="226"/>
      <c r="EG80" s="226"/>
      <c r="EH80" s="226"/>
      <c r="EI80" s="226"/>
      <c r="EJ80" s="226"/>
      <c r="EK80" s="226"/>
      <c r="EL80" s="226"/>
      <c r="EM80" s="226"/>
      <c r="EN80" s="226"/>
      <c r="EO80" s="226"/>
      <c r="EP80" s="226"/>
      <c r="EQ80" s="226"/>
      <c r="ER80" s="226"/>
      <c r="ES80" s="226"/>
      <c r="ET80" s="226"/>
      <c r="EU80" s="226"/>
      <c r="EV80" s="226"/>
      <c r="EW80" s="226"/>
      <c r="EX80" s="226"/>
      <c r="EY80" s="226"/>
      <c r="EZ80" s="226"/>
      <c r="FA80" s="226"/>
      <c r="FB80" s="226"/>
      <c r="FC80" s="226"/>
      <c r="FD80" s="226"/>
      <c r="FE80" s="226"/>
      <c r="FF80" s="226"/>
      <c r="FG80" s="226"/>
      <c r="FH80" s="226"/>
      <c r="FI80" s="226"/>
      <c r="FJ80" s="226"/>
      <c r="FK80" s="226"/>
      <c r="FL80" s="226"/>
      <c r="FM80" s="226"/>
      <c r="FN80" s="226"/>
      <c r="FO80" s="226"/>
      <c r="FP80" s="226"/>
      <c r="FQ80" s="226"/>
      <c r="FR80" s="226"/>
      <c r="FS80" s="226"/>
      <c r="FT80" s="226"/>
      <c r="FU80" s="226"/>
      <c r="FV80" s="226"/>
      <c r="FW80" s="226"/>
      <c r="FX80" s="226"/>
      <c r="FY80" s="226"/>
      <c r="FZ80" s="226"/>
      <c r="GA80" s="226"/>
      <c r="GB80" s="226"/>
      <c r="GC80" s="226"/>
      <c r="GD80" s="226"/>
      <c r="GE80" s="226"/>
      <c r="GF80" s="226"/>
      <c r="GG80" s="226"/>
      <c r="GH80" s="226"/>
      <c r="GI80" s="226"/>
      <c r="GJ80" s="226"/>
      <c r="GK80" s="226"/>
      <c r="GL80" s="226"/>
      <c r="GM80" s="226"/>
      <c r="GN80" s="226"/>
      <c r="GO80" s="226"/>
      <c r="GP80" s="226"/>
      <c r="GQ80" s="226"/>
      <c r="GR80" s="226"/>
      <c r="GS80" s="226"/>
      <c r="GT80" s="226"/>
      <c r="GU80" s="226"/>
      <c r="GV80" s="226"/>
      <c r="GW80" s="226"/>
      <c r="GX80" s="226"/>
      <c r="GY80" s="226"/>
      <c r="GZ80" s="226"/>
      <c r="HA80" s="226"/>
      <c r="HB80" s="226"/>
      <c r="HC80" s="226"/>
      <c r="HD80" s="226"/>
      <c r="HE80" s="226"/>
      <c r="HF80" s="226"/>
      <c r="HG80" s="226"/>
      <c r="HH80" s="226"/>
      <c r="HI80" s="226"/>
      <c r="HJ80" s="226"/>
      <c r="HK80" s="226"/>
      <c r="HL80" s="226"/>
    </row>
    <row r="81" spans="1:220" s="219" customFormat="1" ht="15" customHeight="1">
      <c r="A81" s="211"/>
      <c r="N81" s="225"/>
      <c r="O81" s="225"/>
      <c r="P81" s="226"/>
      <c r="Q81" s="236"/>
      <c r="R81" s="244"/>
      <c r="S81" s="244"/>
      <c r="T81" s="244"/>
      <c r="U81" s="244"/>
      <c r="V81" s="226"/>
      <c r="W81" s="226"/>
      <c r="Y81" s="226"/>
      <c r="AA81" s="226"/>
      <c r="AB81" s="226"/>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6"/>
      <c r="AY81" s="226"/>
      <c r="AZ81" s="226"/>
      <c r="BA81" s="226"/>
      <c r="BB81" s="226"/>
      <c r="BC81" s="226"/>
      <c r="BD81" s="226"/>
      <c r="BE81" s="226"/>
      <c r="BF81" s="226"/>
      <c r="BG81" s="226"/>
      <c r="BH81" s="226"/>
      <c r="BI81" s="226"/>
      <c r="BJ81" s="226"/>
      <c r="BK81" s="226"/>
      <c r="BL81" s="226"/>
      <c r="BM81" s="226"/>
      <c r="BN81" s="226"/>
      <c r="BO81" s="226"/>
      <c r="BP81" s="226"/>
      <c r="BQ81" s="226"/>
      <c r="BR81" s="226"/>
      <c r="BS81" s="226"/>
      <c r="BT81" s="226"/>
      <c r="BU81" s="226"/>
      <c r="BV81" s="226"/>
      <c r="BW81" s="226"/>
      <c r="BX81" s="226"/>
      <c r="BY81" s="226"/>
      <c r="BZ81" s="226"/>
      <c r="CA81" s="226"/>
      <c r="CB81" s="226"/>
      <c r="CC81" s="226"/>
      <c r="CD81" s="226"/>
      <c r="CE81" s="226"/>
      <c r="CF81" s="226"/>
      <c r="CG81" s="226"/>
      <c r="CH81" s="226"/>
      <c r="CI81" s="226"/>
      <c r="CJ81" s="226"/>
      <c r="CK81" s="226"/>
      <c r="CL81" s="226"/>
      <c r="CM81" s="226"/>
      <c r="CN81" s="226"/>
      <c r="CO81" s="226"/>
      <c r="CP81" s="226"/>
      <c r="CQ81" s="226"/>
      <c r="CR81" s="226"/>
      <c r="CS81" s="226"/>
      <c r="CT81" s="226"/>
      <c r="CU81" s="226"/>
      <c r="CV81" s="226"/>
      <c r="CW81" s="226"/>
      <c r="CX81" s="226"/>
      <c r="CY81" s="226"/>
      <c r="CZ81" s="226"/>
      <c r="DA81" s="226"/>
      <c r="DB81" s="226"/>
      <c r="DC81" s="226"/>
      <c r="DD81" s="226"/>
      <c r="DE81" s="226"/>
      <c r="DF81" s="226"/>
      <c r="DG81" s="226"/>
      <c r="DH81" s="226"/>
      <c r="DI81" s="226"/>
      <c r="DJ81" s="226"/>
      <c r="DK81" s="226"/>
      <c r="DL81" s="226"/>
      <c r="DM81" s="226"/>
      <c r="DN81" s="226"/>
      <c r="DO81" s="226"/>
      <c r="DP81" s="226"/>
      <c r="DQ81" s="226"/>
      <c r="DR81" s="226"/>
      <c r="DS81" s="226"/>
      <c r="DT81" s="226"/>
      <c r="DU81" s="226"/>
      <c r="DV81" s="226"/>
      <c r="DW81" s="226"/>
      <c r="DX81" s="226"/>
      <c r="DY81" s="226"/>
      <c r="DZ81" s="226"/>
      <c r="EA81" s="226"/>
      <c r="EB81" s="226"/>
      <c r="EC81" s="226"/>
      <c r="ED81" s="226"/>
      <c r="EE81" s="226"/>
      <c r="EF81" s="226"/>
      <c r="EG81" s="226"/>
      <c r="EH81" s="226"/>
      <c r="EI81" s="226"/>
      <c r="EJ81" s="226"/>
      <c r="EK81" s="226"/>
      <c r="EL81" s="226"/>
      <c r="EM81" s="226"/>
      <c r="EN81" s="226"/>
      <c r="EO81" s="226"/>
      <c r="EP81" s="226"/>
      <c r="EQ81" s="226"/>
      <c r="ER81" s="226"/>
      <c r="ES81" s="226"/>
      <c r="ET81" s="226"/>
      <c r="EU81" s="226"/>
      <c r="EV81" s="226"/>
      <c r="EW81" s="226"/>
      <c r="EX81" s="226"/>
      <c r="EY81" s="226"/>
      <c r="EZ81" s="226"/>
      <c r="FA81" s="226"/>
      <c r="FB81" s="226"/>
      <c r="FC81" s="226"/>
      <c r="FD81" s="226"/>
      <c r="FE81" s="226"/>
      <c r="FF81" s="226"/>
      <c r="FG81" s="226"/>
      <c r="FH81" s="226"/>
      <c r="FI81" s="226"/>
      <c r="FJ81" s="226"/>
      <c r="FK81" s="226"/>
      <c r="FL81" s="226"/>
      <c r="FM81" s="226"/>
      <c r="FN81" s="226"/>
      <c r="FO81" s="226"/>
      <c r="FP81" s="226"/>
      <c r="FQ81" s="226"/>
      <c r="FR81" s="226"/>
      <c r="FS81" s="226"/>
      <c r="FT81" s="226"/>
      <c r="FU81" s="226"/>
      <c r="FV81" s="226"/>
      <c r="FW81" s="226"/>
      <c r="FX81" s="226"/>
      <c r="FY81" s="226"/>
      <c r="FZ81" s="226"/>
      <c r="GA81" s="226"/>
      <c r="GB81" s="226"/>
      <c r="GC81" s="226"/>
      <c r="GD81" s="226"/>
      <c r="GE81" s="226"/>
      <c r="GF81" s="226"/>
      <c r="GG81" s="226"/>
      <c r="GH81" s="226"/>
      <c r="GI81" s="226"/>
      <c r="GJ81" s="226"/>
      <c r="GK81" s="226"/>
      <c r="GL81" s="226"/>
      <c r="GM81" s="226"/>
      <c r="GN81" s="226"/>
      <c r="GO81" s="226"/>
      <c r="GP81" s="226"/>
      <c r="GQ81" s="226"/>
      <c r="GR81" s="226"/>
      <c r="GS81" s="226"/>
      <c r="GT81" s="226"/>
      <c r="GU81" s="226"/>
      <c r="GV81" s="226"/>
      <c r="GW81" s="226"/>
      <c r="GX81" s="226"/>
      <c r="GY81" s="226"/>
      <c r="GZ81" s="226"/>
      <c r="HA81" s="226"/>
      <c r="HB81" s="226"/>
      <c r="HC81" s="226"/>
      <c r="HD81" s="226"/>
      <c r="HE81" s="226"/>
      <c r="HF81" s="226"/>
      <c r="HG81" s="226"/>
      <c r="HH81" s="226"/>
      <c r="HI81" s="226"/>
      <c r="HJ81" s="226"/>
      <c r="HK81" s="226"/>
      <c r="HL81" s="226"/>
    </row>
    <row r="82" spans="1:220" s="219" customFormat="1" ht="19.5" customHeight="1">
      <c r="A82" s="211"/>
      <c r="N82" s="225"/>
      <c r="O82" s="225"/>
      <c r="P82" s="226"/>
      <c r="Q82" s="236"/>
      <c r="R82" s="244"/>
      <c r="S82" s="244"/>
      <c r="T82" s="244"/>
      <c r="U82" s="244"/>
      <c r="V82" s="226"/>
      <c r="W82" s="226"/>
      <c r="Y82" s="226"/>
      <c r="AA82" s="226"/>
      <c r="AB82" s="226"/>
      <c r="AC82" s="226"/>
      <c r="AD82" s="226"/>
      <c r="AE82" s="226"/>
      <c r="AF82" s="226"/>
      <c r="AG82" s="226"/>
      <c r="AH82" s="226"/>
      <c r="AI82" s="226"/>
      <c r="AJ82" s="226"/>
      <c r="AK82" s="226"/>
      <c r="AL82" s="226"/>
      <c r="AM82" s="226"/>
      <c r="AN82" s="226"/>
      <c r="AO82" s="226"/>
      <c r="AP82" s="226"/>
      <c r="AQ82" s="226"/>
      <c r="AR82" s="226"/>
      <c r="AS82" s="226"/>
      <c r="AT82" s="226"/>
      <c r="AU82" s="226"/>
      <c r="AV82" s="226"/>
      <c r="AW82" s="226"/>
      <c r="AX82" s="226"/>
      <c r="AY82" s="226"/>
      <c r="AZ82" s="226"/>
      <c r="BA82" s="226"/>
      <c r="BB82" s="226"/>
      <c r="BC82" s="226"/>
      <c r="BD82" s="226"/>
      <c r="BE82" s="226"/>
      <c r="BF82" s="226"/>
      <c r="BG82" s="226"/>
      <c r="BH82" s="226"/>
      <c r="BI82" s="226"/>
      <c r="BJ82" s="226"/>
      <c r="BK82" s="226"/>
      <c r="BL82" s="226"/>
      <c r="BM82" s="226"/>
      <c r="BN82" s="226"/>
      <c r="BO82" s="226"/>
      <c r="BP82" s="226"/>
      <c r="BQ82" s="226"/>
      <c r="BR82" s="226"/>
      <c r="BS82" s="226"/>
      <c r="BT82" s="226"/>
      <c r="BU82" s="226"/>
      <c r="BV82" s="226"/>
      <c r="BW82" s="226"/>
      <c r="BX82" s="226"/>
      <c r="BY82" s="226"/>
      <c r="BZ82" s="226"/>
      <c r="CA82" s="226"/>
      <c r="CB82" s="226"/>
      <c r="CC82" s="226"/>
      <c r="CD82" s="226"/>
      <c r="CE82" s="226"/>
      <c r="CF82" s="226"/>
      <c r="CG82" s="226"/>
      <c r="CH82" s="226"/>
      <c r="CI82" s="226"/>
      <c r="CJ82" s="226"/>
      <c r="CK82" s="226"/>
      <c r="CL82" s="226"/>
      <c r="CM82" s="226"/>
      <c r="CN82" s="226"/>
      <c r="CO82" s="226"/>
      <c r="CP82" s="226"/>
      <c r="CQ82" s="226"/>
      <c r="CR82" s="226"/>
      <c r="CS82" s="226"/>
      <c r="CT82" s="226"/>
      <c r="CU82" s="226"/>
      <c r="CV82" s="226"/>
      <c r="CW82" s="226"/>
      <c r="CX82" s="226"/>
      <c r="CY82" s="226"/>
      <c r="CZ82" s="226"/>
      <c r="DA82" s="226"/>
      <c r="DB82" s="226"/>
      <c r="DC82" s="226"/>
      <c r="DD82" s="226"/>
      <c r="DE82" s="226"/>
      <c r="DF82" s="226"/>
      <c r="DG82" s="226"/>
      <c r="DH82" s="226"/>
      <c r="DI82" s="226"/>
      <c r="DJ82" s="226"/>
      <c r="DK82" s="226"/>
      <c r="DL82" s="226"/>
      <c r="DM82" s="226"/>
      <c r="DN82" s="226"/>
      <c r="DO82" s="226"/>
      <c r="DP82" s="226"/>
      <c r="DQ82" s="226"/>
      <c r="DR82" s="226"/>
      <c r="DS82" s="226"/>
      <c r="DT82" s="226"/>
      <c r="DU82" s="226"/>
      <c r="DV82" s="226"/>
      <c r="DW82" s="226"/>
      <c r="DX82" s="226"/>
      <c r="DY82" s="226"/>
      <c r="DZ82" s="226"/>
      <c r="EA82" s="226"/>
      <c r="EB82" s="226"/>
      <c r="EC82" s="226"/>
      <c r="ED82" s="226"/>
      <c r="EE82" s="226"/>
      <c r="EF82" s="226"/>
      <c r="EG82" s="226"/>
      <c r="EH82" s="226"/>
      <c r="EI82" s="226"/>
      <c r="EJ82" s="226"/>
      <c r="EK82" s="226"/>
      <c r="EL82" s="226"/>
      <c r="EM82" s="226"/>
      <c r="EN82" s="226"/>
      <c r="EO82" s="226"/>
      <c r="EP82" s="226"/>
      <c r="EQ82" s="226"/>
      <c r="ER82" s="226"/>
      <c r="ES82" s="226"/>
      <c r="ET82" s="226"/>
      <c r="EU82" s="226"/>
      <c r="EV82" s="226"/>
      <c r="EW82" s="226"/>
      <c r="EX82" s="226"/>
      <c r="EY82" s="226"/>
      <c r="EZ82" s="226"/>
      <c r="FA82" s="226"/>
      <c r="FB82" s="226"/>
      <c r="FC82" s="226"/>
      <c r="FD82" s="226"/>
      <c r="FE82" s="226"/>
      <c r="FF82" s="226"/>
      <c r="FG82" s="226"/>
      <c r="FH82" s="226"/>
      <c r="FI82" s="226"/>
      <c r="FJ82" s="226"/>
      <c r="FK82" s="226"/>
      <c r="FL82" s="226"/>
      <c r="FM82" s="226"/>
      <c r="FN82" s="226"/>
      <c r="FO82" s="226"/>
      <c r="FP82" s="226"/>
      <c r="FQ82" s="226"/>
      <c r="FR82" s="226"/>
      <c r="FS82" s="226"/>
      <c r="FT82" s="226"/>
      <c r="FU82" s="226"/>
      <c r="FV82" s="226"/>
      <c r="FW82" s="226"/>
      <c r="FX82" s="226"/>
      <c r="FY82" s="226"/>
      <c r="FZ82" s="226"/>
      <c r="GA82" s="226"/>
      <c r="GB82" s="226"/>
      <c r="GC82" s="226"/>
      <c r="GD82" s="226"/>
      <c r="GE82" s="226"/>
      <c r="GF82" s="226"/>
      <c r="GG82" s="226"/>
      <c r="GH82" s="226"/>
      <c r="GI82" s="226"/>
      <c r="GJ82" s="226"/>
      <c r="GK82" s="226"/>
      <c r="GL82" s="226"/>
      <c r="GM82" s="226"/>
      <c r="GN82" s="226"/>
      <c r="GO82" s="226"/>
      <c r="GP82" s="226"/>
      <c r="GQ82" s="226"/>
      <c r="GR82" s="226"/>
      <c r="GS82" s="226"/>
      <c r="GT82" s="226"/>
      <c r="GU82" s="226"/>
      <c r="GV82" s="226"/>
      <c r="GW82" s="226"/>
      <c r="GX82" s="226"/>
      <c r="GY82" s="226"/>
      <c r="GZ82" s="226"/>
      <c r="HA82" s="226"/>
      <c r="HB82" s="226"/>
      <c r="HC82" s="226"/>
      <c r="HD82" s="226"/>
      <c r="HE82" s="226"/>
      <c r="HF82" s="226"/>
      <c r="HG82" s="226"/>
      <c r="HH82" s="226"/>
      <c r="HI82" s="226"/>
      <c r="HJ82" s="226"/>
      <c r="HK82" s="226"/>
      <c r="HL82" s="226"/>
    </row>
    <row r="83" spans="1:21" s="219" customFormat="1" ht="15.75">
      <c r="A83" s="211"/>
      <c r="N83" s="218"/>
      <c r="O83" s="218"/>
      <c r="Q83" s="236"/>
      <c r="R83" s="236"/>
      <c r="S83" s="236"/>
      <c r="T83" s="236"/>
      <c r="U83" s="236"/>
    </row>
    <row r="84" spans="1:21" s="219" customFormat="1" ht="15.75">
      <c r="A84" s="211"/>
      <c r="N84" s="218"/>
      <c r="O84" s="218"/>
      <c r="Q84" s="236"/>
      <c r="R84" s="236"/>
      <c r="S84" s="236"/>
      <c r="T84" s="236"/>
      <c r="U84" s="236"/>
    </row>
    <row r="85" spans="1:21" s="219" customFormat="1" ht="15.75">
      <c r="A85" s="211"/>
      <c r="N85" s="218"/>
      <c r="O85" s="218"/>
      <c r="Q85" s="236"/>
      <c r="R85" s="236"/>
      <c r="S85" s="236"/>
      <c r="T85" s="236"/>
      <c r="U85" s="236"/>
    </row>
    <row r="86" spans="1:21" s="219" customFormat="1" ht="15.75">
      <c r="A86" s="211"/>
      <c r="N86" s="218"/>
      <c r="O86" s="218"/>
      <c r="Q86" s="236"/>
      <c r="R86" s="236"/>
      <c r="S86" s="236"/>
      <c r="T86" s="236"/>
      <c r="U86" s="236"/>
    </row>
    <row r="87" spans="1:21" s="219" customFormat="1" ht="15.75">
      <c r="A87" s="211"/>
      <c r="N87" s="218"/>
      <c r="O87" s="218"/>
      <c r="Q87" s="236"/>
      <c r="R87" s="236"/>
      <c r="S87" s="236"/>
      <c r="T87" s="236"/>
      <c r="U87" s="236"/>
    </row>
    <row r="88" spans="1:21" s="219" customFormat="1" ht="15.75">
      <c r="A88" s="211"/>
      <c r="C88" s="223"/>
      <c r="D88" s="223"/>
      <c r="E88" s="223"/>
      <c r="F88" s="223"/>
      <c r="G88" s="223"/>
      <c r="H88" s="223"/>
      <c r="I88" s="223"/>
      <c r="J88" s="211"/>
      <c r="K88" s="224"/>
      <c r="L88" s="224"/>
      <c r="M88" s="217"/>
      <c r="N88" s="218"/>
      <c r="O88" s="218"/>
      <c r="Q88" s="236"/>
      <c r="R88" s="236"/>
      <c r="S88" s="236"/>
      <c r="T88" s="236"/>
      <c r="U88" s="236"/>
    </row>
    <row r="89" spans="1:21" s="219" customFormat="1" ht="15.75">
      <c r="A89" s="211"/>
      <c r="C89" s="223"/>
      <c r="D89" s="223"/>
      <c r="E89" s="223"/>
      <c r="F89" s="223"/>
      <c r="G89" s="223"/>
      <c r="H89" s="223"/>
      <c r="I89" s="223"/>
      <c r="J89" s="211"/>
      <c r="K89" s="224"/>
      <c r="L89" s="224"/>
      <c r="M89" s="217"/>
      <c r="N89" s="218"/>
      <c r="O89" s="218"/>
      <c r="Q89" s="236"/>
      <c r="R89" s="236"/>
      <c r="S89" s="236"/>
      <c r="T89" s="236"/>
      <c r="U89" s="236"/>
    </row>
    <row r="90" spans="1:21" s="219" customFormat="1" ht="15.75">
      <c r="A90" s="211"/>
      <c r="C90" s="223"/>
      <c r="D90" s="223"/>
      <c r="E90" s="223"/>
      <c r="F90" s="223"/>
      <c r="G90" s="223"/>
      <c r="H90" s="223"/>
      <c r="I90" s="223"/>
      <c r="J90" s="211"/>
      <c r="K90" s="224"/>
      <c r="L90" s="224"/>
      <c r="M90" s="217"/>
      <c r="N90" s="218"/>
      <c r="O90" s="218"/>
      <c r="Q90" s="236"/>
      <c r="R90" s="236"/>
      <c r="S90" s="236"/>
      <c r="T90" s="236"/>
      <c r="U90" s="236"/>
    </row>
    <row r="91" spans="1:21" s="219" customFormat="1" ht="15.75">
      <c r="A91" s="211"/>
      <c r="C91" s="223"/>
      <c r="D91" s="223"/>
      <c r="E91" s="223"/>
      <c r="F91" s="223"/>
      <c r="G91" s="223"/>
      <c r="H91" s="223"/>
      <c r="I91" s="223"/>
      <c r="J91" s="211"/>
      <c r="K91" s="224"/>
      <c r="L91" s="224"/>
      <c r="M91" s="217"/>
      <c r="N91" s="218"/>
      <c r="O91" s="218"/>
      <c r="Q91" s="236"/>
      <c r="R91" s="236"/>
      <c r="S91" s="236"/>
      <c r="T91" s="236"/>
      <c r="U91" s="236"/>
    </row>
    <row r="92" spans="1:21" s="219" customFormat="1" ht="15.75">
      <c r="A92" s="211"/>
      <c r="C92" s="223"/>
      <c r="D92" s="223"/>
      <c r="E92" s="223"/>
      <c r="F92" s="223"/>
      <c r="G92" s="223"/>
      <c r="H92" s="223"/>
      <c r="I92" s="223"/>
      <c r="J92" s="211"/>
      <c r="K92" s="224"/>
      <c r="L92" s="224"/>
      <c r="M92" s="217"/>
      <c r="N92" s="218"/>
      <c r="O92" s="218"/>
      <c r="Q92" s="236"/>
      <c r="R92" s="236"/>
      <c r="S92" s="236"/>
      <c r="T92" s="236"/>
      <c r="U92" s="236"/>
    </row>
    <row r="93" spans="1:21" s="219" customFormat="1" ht="15">
      <c r="A93" s="227"/>
      <c r="C93" s="213"/>
      <c r="D93" s="213"/>
      <c r="E93" s="213"/>
      <c r="F93" s="228"/>
      <c r="G93" s="228"/>
      <c r="H93" s="213"/>
      <c r="I93" s="229"/>
      <c r="J93" s="213"/>
      <c r="K93" s="213"/>
      <c r="L93" s="213"/>
      <c r="M93" s="213"/>
      <c r="N93" s="218"/>
      <c r="O93" s="218"/>
      <c r="Q93" s="236"/>
      <c r="R93" s="236"/>
      <c r="S93" s="236"/>
      <c r="T93" s="236"/>
      <c r="U93" s="236"/>
    </row>
    <row r="94" spans="1:21" s="219" customFormat="1" ht="15.75">
      <c r="A94" s="230"/>
      <c r="C94" s="213"/>
      <c r="D94" s="213"/>
      <c r="E94" s="213"/>
      <c r="F94" s="228"/>
      <c r="G94" s="228"/>
      <c r="H94" s="213"/>
      <c r="I94" s="229"/>
      <c r="J94" s="213"/>
      <c r="K94" s="213"/>
      <c r="L94" s="213"/>
      <c r="M94" s="213"/>
      <c r="N94" s="218"/>
      <c r="O94" s="218"/>
      <c r="Q94" s="236"/>
      <c r="R94" s="236"/>
      <c r="S94" s="236"/>
      <c r="T94" s="236"/>
      <c r="U94" s="236"/>
    </row>
    <row r="95" spans="1:21" s="219" customFormat="1" ht="15">
      <c r="A95" s="227"/>
      <c r="C95" s="213"/>
      <c r="D95" s="213"/>
      <c r="E95" s="213"/>
      <c r="F95" s="228"/>
      <c r="G95" s="228"/>
      <c r="H95" s="231"/>
      <c r="I95" s="229"/>
      <c r="J95" s="213"/>
      <c r="K95" s="213"/>
      <c r="L95" s="213"/>
      <c r="M95" s="213"/>
      <c r="N95" s="218"/>
      <c r="O95" s="218"/>
      <c r="Q95" s="236"/>
      <c r="R95" s="236"/>
      <c r="S95" s="236"/>
      <c r="T95" s="236"/>
      <c r="U95" s="236"/>
    </row>
    <row r="96" spans="1:21" s="219" customFormat="1" ht="15">
      <c r="A96" s="227"/>
      <c r="C96" s="213"/>
      <c r="D96" s="213"/>
      <c r="E96" s="213"/>
      <c r="F96" s="228"/>
      <c r="G96" s="228"/>
      <c r="H96" s="213"/>
      <c r="I96" s="229"/>
      <c r="J96" s="213"/>
      <c r="K96" s="213"/>
      <c r="L96" s="213"/>
      <c r="M96" s="213"/>
      <c r="N96" s="218"/>
      <c r="O96" s="218"/>
      <c r="Q96" s="236"/>
      <c r="R96" s="236"/>
      <c r="S96" s="236"/>
      <c r="T96" s="236"/>
      <c r="U96" s="236"/>
    </row>
    <row r="97" spans="1:15" ht="15">
      <c r="A97" s="80"/>
      <c r="C97" s="81"/>
      <c r="D97" s="81"/>
      <c r="E97" s="81"/>
      <c r="F97" s="82"/>
      <c r="G97" s="82"/>
      <c r="H97" s="81"/>
      <c r="I97" s="83"/>
      <c r="J97" s="81"/>
      <c r="K97" s="81"/>
      <c r="L97" s="81"/>
      <c r="M97" s="81"/>
      <c r="N97" s="33"/>
      <c r="O97" s="33"/>
    </row>
    <row r="98" spans="1:15" ht="15">
      <c r="A98" s="46"/>
      <c r="C98" s="46"/>
      <c r="D98" s="46"/>
      <c r="E98" s="46"/>
      <c r="F98" s="46"/>
      <c r="G98" s="46"/>
      <c r="H98" s="46"/>
      <c r="I98" s="46"/>
      <c r="J98" s="46"/>
      <c r="K98" s="46"/>
      <c r="L98" s="46"/>
      <c r="M98" s="46"/>
      <c r="N98" s="33"/>
      <c r="O98" s="33"/>
    </row>
    <row r="99" spans="1:15" ht="15">
      <c r="A99" s="46"/>
      <c r="C99" s="46"/>
      <c r="D99" s="46"/>
      <c r="E99" s="46"/>
      <c r="F99" s="46"/>
      <c r="G99" s="46"/>
      <c r="H99" s="46"/>
      <c r="I99" s="46"/>
      <c r="J99" s="46"/>
      <c r="K99" s="46"/>
      <c r="L99" s="46"/>
      <c r="M99" s="46"/>
      <c r="N99" s="33"/>
      <c r="O99" s="33"/>
    </row>
    <row r="100" spans="1:15" ht="15">
      <c r="A100" s="46"/>
      <c r="C100" s="46"/>
      <c r="D100" s="46"/>
      <c r="E100" s="46"/>
      <c r="F100" s="46"/>
      <c r="G100" s="46"/>
      <c r="H100" s="46"/>
      <c r="I100" s="46"/>
      <c r="J100" s="46"/>
      <c r="K100" s="46"/>
      <c r="L100" s="46"/>
      <c r="M100" s="46"/>
      <c r="N100" s="33"/>
      <c r="O100" s="33"/>
    </row>
    <row r="101" spans="1:15" ht="15">
      <c r="A101" s="46"/>
      <c r="C101" s="46"/>
      <c r="D101" s="46"/>
      <c r="E101" s="46"/>
      <c r="F101" s="46"/>
      <c r="G101" s="46"/>
      <c r="H101" s="46"/>
      <c r="I101" s="46"/>
      <c r="J101" s="46"/>
      <c r="K101" s="46"/>
      <c r="L101" s="46"/>
      <c r="M101" s="46"/>
      <c r="N101" s="33"/>
      <c r="O101" s="33"/>
    </row>
    <row r="102" spans="1:15" ht="15">
      <c r="A102" s="46"/>
      <c r="C102" s="46"/>
      <c r="D102" s="46"/>
      <c r="E102" s="46"/>
      <c r="F102" s="46"/>
      <c r="G102" s="46"/>
      <c r="H102" s="46"/>
      <c r="I102" s="46"/>
      <c r="J102" s="46"/>
      <c r="K102" s="46"/>
      <c r="L102" s="46"/>
      <c r="M102" s="46"/>
      <c r="N102" s="33"/>
      <c r="O102" s="33"/>
    </row>
    <row r="103" spans="1:15" ht="15">
      <c r="A103" s="46"/>
      <c r="C103" s="46"/>
      <c r="D103" s="46"/>
      <c r="E103" s="46"/>
      <c r="F103" s="46"/>
      <c r="G103" s="46"/>
      <c r="H103" s="46"/>
      <c r="I103" s="46"/>
      <c r="J103" s="46"/>
      <c r="K103" s="46"/>
      <c r="L103" s="46"/>
      <c r="M103" s="46"/>
      <c r="N103" s="33"/>
      <c r="O103" s="33"/>
    </row>
  </sheetData>
  <sheetProtection password="EAAE" sheet="1"/>
  <mergeCells count="21">
    <mergeCell ref="J47:L47"/>
    <mergeCell ref="J45:L45"/>
    <mergeCell ref="I10:J10"/>
    <mergeCell ref="K10:L10"/>
    <mergeCell ref="J44:L44"/>
    <mergeCell ref="J46:L46"/>
    <mergeCell ref="A6:M6"/>
    <mergeCell ref="I33:M33"/>
    <mergeCell ref="F16:L16"/>
    <mergeCell ref="I9:L9"/>
    <mergeCell ref="H20:L29"/>
    <mergeCell ref="F12:L12"/>
    <mergeCell ref="F13:L13"/>
    <mergeCell ref="F14:L14"/>
    <mergeCell ref="C35:E35"/>
    <mergeCell ref="C36:E36"/>
    <mergeCell ref="F15:L15"/>
    <mergeCell ref="C40:E40"/>
    <mergeCell ref="B33:C33"/>
    <mergeCell ref="C37:E37"/>
    <mergeCell ref="F17:I17"/>
  </mergeCells>
  <dataValidations count="5">
    <dataValidation type="list" showInputMessage="1" promptTitle="INSTRUCTION" prompt="Choose the desired option from the list that opens by clicking the arrow on the right side of this cell.&#10;&#10;Alternatively you can also write directly to this cell. &#10;" sqref="C35:E35">
      <formula1>Laatat</formula1>
    </dataValidation>
    <dataValidation type="list" showInputMessage="1" promptTitle="INSTRUCTION" prompt="Choose the desired option from the list that opens by clicking the arrow on the right side of this cell.&#10;&#10;Alternatively you can also write directly to this cell. " sqref="C36:E36">
      <formula1>Harjalevyt</formula1>
    </dataValidation>
    <dataValidation type="list" showInputMessage="1" promptTitle="INSTRUCTION" prompt="Choose the desired option from the list that opens by clicking the arrow on the right side of this cell.&#10;&#10;Alternatively you can also write directly to this cell. " sqref="C37:E37">
      <formula1>$S$3:$S$10</formula1>
    </dataValidation>
    <dataValidation type="list" showInputMessage="1" promptTitle="INSTRUCTION" prompt="Choose the desired option from the list that opens by clicking the arrow on the right side of this cell.&#10;&#10;Alternatively you can also write directly to this cell. " sqref="C40:E40">
      <formula1>$T$3:$T$15</formula1>
    </dataValidation>
    <dataValidation type="list" allowBlank="1" showInputMessage="1" promptTitle="INSTRUCTION" prompt="Choose the desired option from the list that opens by clicking the arrow on the right side of this cell.&#10;&#10;Alternatively you can also write directly to this cell. &#10;" sqref="F17:I17">
      <formula1>$U$3:$U$10</formula1>
    </dataValidation>
  </dataValidations>
  <printOptions horizontalCentered="1" verticalCentered="1"/>
  <pageMargins left="0.52" right="0.53" top="0.52" bottom="0.77" header="0.5118110236220472" footer="0.5118110236220472"/>
  <pageSetup fitToHeight="1" fitToWidth="1" horizontalDpi="300" verticalDpi="300" orientation="landscape" paperSize="9" scale="56" r:id="rId6"/>
  <headerFooter alignWithMargins="0">
    <oddFooter>&amp;R&amp;F
Printed &amp;D</oddFooter>
  </headerFooter>
  <drawing r:id="rId5"/>
  <legacyDrawing r:id="rId4"/>
  <oleObjects>
    <oleObject progId="Designer.Drawing.7" shapeId="1007122" r:id="rId2"/>
    <oleObject progId="iGrafx.Image.1" shapeId="1007123" r:id="rId3"/>
  </oleObjects>
</worksheet>
</file>

<file path=xl/worksheets/sheet2.xml><?xml version="1.0" encoding="utf-8"?>
<worksheet xmlns="http://schemas.openxmlformats.org/spreadsheetml/2006/main" xmlns:r="http://schemas.openxmlformats.org/officeDocument/2006/relationships">
  <sheetPr codeName="Sheet4">
    <pageSetUpPr fitToPage="1"/>
  </sheetPr>
  <dimension ref="A1:HL103"/>
  <sheetViews>
    <sheetView showGridLines="0" zoomScale="75" zoomScaleNormal="75" zoomScaleSheetLayoutView="75" zoomScalePageLayoutView="0" workbookViewId="0" topLeftCell="A29">
      <selection activeCell="M53" sqref="M53"/>
    </sheetView>
  </sheetViews>
  <sheetFormatPr defaultColWidth="12.421875" defaultRowHeight="12.75"/>
  <cols>
    <col min="1" max="1" width="11.7109375" style="14" customWidth="1"/>
    <col min="2" max="2" width="33.140625" style="14" customWidth="1"/>
    <col min="3" max="3" width="7.7109375" style="14" customWidth="1"/>
    <col min="4" max="4" width="10.421875" style="14" customWidth="1"/>
    <col min="5" max="5" width="17.00390625" style="14" customWidth="1"/>
    <col min="6" max="12" width="15.140625" style="14" customWidth="1"/>
    <col min="13" max="13" width="21.8515625" style="14" customWidth="1"/>
    <col min="14" max="14" width="40.140625" style="46" customWidth="1"/>
    <col min="15" max="16" width="12.7109375" style="14" customWidth="1"/>
    <col min="17" max="21" width="40.8515625" style="236" customWidth="1"/>
    <col min="22" max="22" width="12.421875" style="219" customWidth="1"/>
    <col min="23" max="23" width="12.421875" style="14" customWidth="1"/>
    <col min="24" max="24" width="9.140625" style="0" customWidth="1"/>
    <col min="25" max="25" width="12.421875" style="14" customWidth="1"/>
    <col min="26" max="26" width="9.140625" style="0" customWidth="1"/>
    <col min="27" max="16384" width="12.421875" style="14" customWidth="1"/>
  </cols>
  <sheetData>
    <row r="1" spans="1:220" ht="18" customHeight="1">
      <c r="A1" s="8"/>
      <c r="B1" s="9"/>
      <c r="C1" s="10"/>
      <c r="D1" s="10"/>
      <c r="E1" s="11"/>
      <c r="F1" s="10"/>
      <c r="G1" s="10"/>
      <c r="H1" s="10"/>
      <c r="I1" s="10"/>
      <c r="J1" s="10"/>
      <c r="K1" s="10"/>
      <c r="L1" s="10"/>
      <c r="M1" s="1"/>
      <c r="N1" s="12"/>
      <c r="O1" s="12"/>
      <c r="P1" s="13"/>
      <c r="Q1" s="244"/>
      <c r="R1" s="244"/>
      <c r="S1" s="244"/>
      <c r="T1" s="244"/>
      <c r="U1" s="244"/>
      <c r="V1" s="226"/>
      <c r="W1" s="13"/>
      <c r="Y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row>
    <row r="2" spans="1:220" ht="18" customHeight="1">
      <c r="A2" s="15"/>
      <c r="B2" s="16"/>
      <c r="C2" s="17"/>
      <c r="D2" s="17"/>
      <c r="E2" s="132" t="s">
        <v>28</v>
      </c>
      <c r="F2" s="17"/>
      <c r="G2" s="17"/>
      <c r="H2" s="17"/>
      <c r="I2" s="17"/>
      <c r="J2" s="17"/>
      <c r="K2" s="17"/>
      <c r="L2" s="17"/>
      <c r="M2" s="2"/>
      <c r="N2" s="12"/>
      <c r="O2" s="12"/>
      <c r="P2" s="13"/>
      <c r="Q2" s="244"/>
      <c r="R2" s="244"/>
      <c r="S2" s="244"/>
      <c r="T2" s="244"/>
      <c r="U2" s="244"/>
      <c r="V2" s="226"/>
      <c r="W2" s="13"/>
      <c r="Y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row>
    <row r="3" spans="1:220" ht="18" customHeight="1">
      <c r="A3" s="15"/>
      <c r="B3" s="16"/>
      <c r="C3" s="17"/>
      <c r="D3" s="17"/>
      <c r="E3" s="132" t="s">
        <v>29</v>
      </c>
      <c r="F3" s="17"/>
      <c r="G3" s="17"/>
      <c r="H3" s="17"/>
      <c r="I3" s="17"/>
      <c r="J3" s="17"/>
      <c r="K3" s="17"/>
      <c r="L3" s="17"/>
      <c r="M3" s="2"/>
      <c r="N3" s="12"/>
      <c r="O3" s="12"/>
      <c r="P3" s="13"/>
      <c r="Q3" s="232" t="s">
        <v>90</v>
      </c>
      <c r="R3" s="232" t="s">
        <v>90</v>
      </c>
      <c r="S3" s="232" t="s">
        <v>90</v>
      </c>
      <c r="T3" s="232" t="s">
        <v>90</v>
      </c>
      <c r="U3" s="232" t="s">
        <v>38</v>
      </c>
      <c r="V3" s="214"/>
      <c r="W3" s="215"/>
      <c r="Y3" s="216"/>
      <c r="AA3" s="216"/>
      <c r="AB3" s="217"/>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row>
    <row r="4" spans="1:220" ht="18" customHeight="1">
      <c r="A4" s="15"/>
      <c r="B4" s="16"/>
      <c r="C4" s="17"/>
      <c r="D4" s="17"/>
      <c r="E4" s="132" t="s">
        <v>206</v>
      </c>
      <c r="F4" s="17"/>
      <c r="G4" s="17"/>
      <c r="H4" s="17"/>
      <c r="I4" s="17"/>
      <c r="J4" s="17"/>
      <c r="K4" s="17"/>
      <c r="L4" s="17"/>
      <c r="M4" s="2"/>
      <c r="N4" s="12"/>
      <c r="O4" s="12"/>
      <c r="P4" s="13"/>
      <c r="Q4" s="232" t="s">
        <v>162</v>
      </c>
      <c r="R4" s="232" t="s">
        <v>162</v>
      </c>
      <c r="S4" s="68" t="s">
        <v>167</v>
      </c>
      <c r="T4" s="233" t="s">
        <v>168</v>
      </c>
      <c r="U4" s="234" t="s">
        <v>2</v>
      </c>
      <c r="V4" s="214"/>
      <c r="W4" s="215"/>
      <c r="Y4" s="216"/>
      <c r="AA4" s="216"/>
      <c r="AB4" s="217"/>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row>
    <row r="5" spans="1:220" ht="18" customHeight="1">
      <c r="A5" s="15"/>
      <c r="B5" s="16"/>
      <c r="C5" s="17"/>
      <c r="D5" s="17"/>
      <c r="E5" s="132" t="s">
        <v>207</v>
      </c>
      <c r="F5" s="17"/>
      <c r="G5" s="17"/>
      <c r="H5" s="17"/>
      <c r="I5" s="17"/>
      <c r="J5" s="17"/>
      <c r="K5" s="17"/>
      <c r="L5" s="17"/>
      <c r="M5" s="2"/>
      <c r="N5" s="12"/>
      <c r="O5" s="12"/>
      <c r="P5" s="13"/>
      <c r="Q5" s="68" t="s">
        <v>77</v>
      </c>
      <c r="R5" s="68" t="s">
        <v>98</v>
      </c>
      <c r="S5" s="68" t="s">
        <v>185</v>
      </c>
      <c r="T5" s="233" t="s">
        <v>169</v>
      </c>
      <c r="U5" s="234" t="s">
        <v>4</v>
      </c>
      <c r="V5" s="214"/>
      <c r="W5" s="215"/>
      <c r="Y5" s="216"/>
      <c r="AA5" s="216"/>
      <c r="AB5" s="217"/>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row>
    <row r="6" spans="1:220" ht="18" customHeight="1" thickBot="1">
      <c r="A6" s="270"/>
      <c r="B6" s="271"/>
      <c r="C6" s="271"/>
      <c r="D6" s="271"/>
      <c r="E6" s="271"/>
      <c r="F6" s="271"/>
      <c r="G6" s="271"/>
      <c r="H6" s="271"/>
      <c r="I6" s="271"/>
      <c r="J6" s="271"/>
      <c r="K6" s="271"/>
      <c r="L6" s="271"/>
      <c r="M6" s="272"/>
      <c r="N6" s="19"/>
      <c r="O6" s="12"/>
      <c r="P6" s="13"/>
      <c r="Q6" s="68" t="s">
        <v>78</v>
      </c>
      <c r="R6" s="235" t="s">
        <v>94</v>
      </c>
      <c r="S6" s="68" t="s">
        <v>184</v>
      </c>
      <c r="T6" s="233" t="s">
        <v>170</v>
      </c>
      <c r="U6" s="234" t="s">
        <v>5</v>
      </c>
      <c r="V6" s="214"/>
      <c r="W6" s="215"/>
      <c r="Y6" s="216"/>
      <c r="AA6" s="216"/>
      <c r="AB6" s="217"/>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row>
    <row r="7" spans="1:220" ht="36" customHeight="1" thickBot="1">
      <c r="A7" s="204" t="s">
        <v>31</v>
      </c>
      <c r="B7" s="205"/>
      <c r="C7" s="206"/>
      <c r="D7" s="206"/>
      <c r="E7" s="207"/>
      <c r="F7" s="206"/>
      <c r="G7" s="206"/>
      <c r="H7" s="206"/>
      <c r="I7" s="206"/>
      <c r="J7" s="206"/>
      <c r="K7" s="206"/>
      <c r="L7" s="206"/>
      <c r="M7" s="208"/>
      <c r="N7" s="19"/>
      <c r="O7" s="12"/>
      <c r="P7" s="13"/>
      <c r="Q7" s="68" t="s">
        <v>79</v>
      </c>
      <c r="R7" s="68" t="s">
        <v>95</v>
      </c>
      <c r="S7" s="68" t="s">
        <v>186</v>
      </c>
      <c r="T7" s="233" t="s">
        <v>171</v>
      </c>
      <c r="U7" s="234" t="s">
        <v>6</v>
      </c>
      <c r="V7" s="246"/>
      <c r="W7" s="215"/>
      <c r="Y7" s="216"/>
      <c r="AA7" s="216"/>
      <c r="AB7" s="217"/>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row>
    <row r="8" spans="1:220" ht="16.5" customHeight="1">
      <c r="A8" s="20"/>
      <c r="B8" s="21"/>
      <c r="C8" s="22"/>
      <c r="D8" s="22"/>
      <c r="E8" s="22"/>
      <c r="F8" s="22"/>
      <c r="G8" s="22"/>
      <c r="H8" s="22"/>
      <c r="I8" s="23"/>
      <c r="J8" s="24"/>
      <c r="K8" s="23"/>
      <c r="L8" s="23"/>
      <c r="M8" s="3"/>
      <c r="N8" s="19"/>
      <c r="O8" s="12"/>
      <c r="P8" s="13"/>
      <c r="Q8" s="236" t="s">
        <v>80</v>
      </c>
      <c r="R8" s="68" t="s">
        <v>96</v>
      </c>
      <c r="T8" s="233" t="s">
        <v>172</v>
      </c>
      <c r="U8" s="237" t="s">
        <v>7</v>
      </c>
      <c r="W8" s="219"/>
      <c r="Y8" s="219"/>
      <c r="AA8" s="219"/>
      <c r="AB8" s="217"/>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row>
    <row r="9" spans="1:220" s="51" customFormat="1" ht="15" customHeight="1">
      <c r="A9" s="157"/>
      <c r="B9" s="150" t="s">
        <v>63</v>
      </c>
      <c r="C9" s="151"/>
      <c r="D9" s="158"/>
      <c r="E9" s="163">
        <f ca="1">TODAY()</f>
        <v>43690</v>
      </c>
      <c r="F9" s="159"/>
      <c r="G9" s="150" t="s">
        <v>32</v>
      </c>
      <c r="H9" s="151"/>
      <c r="I9" s="276" t="s">
        <v>33</v>
      </c>
      <c r="J9" s="277"/>
      <c r="K9" s="277"/>
      <c r="L9" s="278"/>
      <c r="M9" s="160"/>
      <c r="N9" s="161"/>
      <c r="O9" s="161"/>
      <c r="P9" s="162"/>
      <c r="Q9" s="236" t="s">
        <v>81</v>
      </c>
      <c r="R9" s="238" t="s">
        <v>97</v>
      </c>
      <c r="S9" s="238"/>
      <c r="T9" s="233" t="s">
        <v>173</v>
      </c>
      <c r="U9" s="237" t="s">
        <v>8</v>
      </c>
      <c r="V9" s="219"/>
      <c r="W9" s="219"/>
      <c r="Y9" s="219"/>
      <c r="AA9" s="219"/>
      <c r="AB9" s="217"/>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c r="DE9" s="162"/>
      <c r="DF9" s="162"/>
      <c r="DG9" s="162"/>
      <c r="DH9" s="162"/>
      <c r="DI9" s="162"/>
      <c r="DJ9" s="162"/>
      <c r="DK9" s="162"/>
      <c r="DL9" s="162"/>
      <c r="DM9" s="162"/>
      <c r="DN9" s="162"/>
      <c r="DO9" s="162"/>
      <c r="DP9" s="162"/>
      <c r="DQ9" s="162"/>
      <c r="DR9" s="162"/>
      <c r="DS9" s="162"/>
      <c r="DT9" s="162"/>
      <c r="DU9" s="162"/>
      <c r="DV9" s="162"/>
      <c r="DW9" s="162"/>
      <c r="DX9" s="162"/>
      <c r="DY9" s="162"/>
      <c r="DZ9" s="162"/>
      <c r="EA9" s="162"/>
      <c r="EB9" s="162"/>
      <c r="EC9" s="162"/>
      <c r="ED9" s="162"/>
      <c r="EE9" s="162"/>
      <c r="EF9" s="162"/>
      <c r="EG9" s="162"/>
      <c r="EH9" s="162"/>
      <c r="EI9" s="162"/>
      <c r="EJ9" s="162"/>
      <c r="EK9" s="162"/>
      <c r="EL9" s="162"/>
      <c r="EM9" s="162"/>
      <c r="EN9" s="162"/>
      <c r="EO9" s="162"/>
      <c r="EP9" s="162"/>
      <c r="EQ9" s="162"/>
      <c r="ER9" s="162"/>
      <c r="ES9" s="162"/>
      <c r="ET9" s="162"/>
      <c r="EU9" s="162"/>
      <c r="EV9" s="162"/>
      <c r="EW9" s="162"/>
      <c r="EX9" s="162"/>
      <c r="EY9" s="162"/>
      <c r="EZ9" s="162"/>
      <c r="FA9" s="162"/>
      <c r="FB9" s="162"/>
      <c r="FC9" s="162"/>
      <c r="FD9" s="162"/>
      <c r="FE9" s="162"/>
      <c r="FF9" s="162"/>
      <c r="FG9" s="162"/>
      <c r="FH9" s="162"/>
      <c r="FI9" s="162"/>
      <c r="FJ9" s="162"/>
      <c r="FK9" s="162"/>
      <c r="FL9" s="162"/>
      <c r="FM9" s="162"/>
      <c r="FN9" s="162"/>
      <c r="FO9" s="162"/>
      <c r="FP9" s="162"/>
      <c r="FQ9" s="162"/>
      <c r="FR9" s="162"/>
      <c r="FS9" s="162"/>
      <c r="FT9" s="162"/>
      <c r="FU9" s="162"/>
      <c r="FV9" s="162"/>
      <c r="FW9" s="162"/>
      <c r="FX9" s="162"/>
      <c r="FY9" s="162"/>
      <c r="FZ9" s="162"/>
      <c r="GA9" s="162"/>
      <c r="GB9" s="162"/>
      <c r="GC9" s="162"/>
      <c r="GD9" s="162"/>
      <c r="GE9" s="162"/>
      <c r="GF9" s="162"/>
      <c r="GG9" s="162"/>
      <c r="GH9" s="162"/>
      <c r="GI9" s="162"/>
      <c r="GJ9" s="162"/>
      <c r="GK9" s="162"/>
      <c r="GL9" s="162"/>
      <c r="GM9" s="162"/>
      <c r="GN9" s="162"/>
      <c r="GO9" s="162"/>
      <c r="GP9" s="162"/>
      <c r="GQ9" s="162"/>
      <c r="GR9" s="162"/>
      <c r="GS9" s="162"/>
      <c r="GT9" s="162"/>
      <c r="GU9" s="162"/>
      <c r="GV9" s="162"/>
      <c r="GW9" s="162"/>
      <c r="GX9" s="162"/>
      <c r="GY9" s="162"/>
      <c r="GZ9" s="162"/>
      <c r="HA9" s="162"/>
      <c r="HB9" s="162"/>
      <c r="HC9" s="162"/>
      <c r="HD9" s="162"/>
      <c r="HE9" s="162"/>
      <c r="HF9" s="162"/>
      <c r="HG9" s="162"/>
      <c r="HH9" s="162"/>
      <c r="HI9" s="162"/>
      <c r="HJ9" s="162"/>
      <c r="HK9" s="162"/>
      <c r="HL9" s="162"/>
    </row>
    <row r="10" spans="1:220" ht="16.5" customHeight="1">
      <c r="A10" s="25"/>
      <c r="B10" s="18"/>
      <c r="C10" s="26"/>
      <c r="D10" s="26"/>
      <c r="E10" s="26"/>
      <c r="F10" s="26"/>
      <c r="G10" s="150" t="s">
        <v>148</v>
      </c>
      <c r="H10" s="151"/>
      <c r="I10" s="267" t="s">
        <v>161</v>
      </c>
      <c r="J10" s="292"/>
      <c r="K10" s="293"/>
      <c r="L10" s="294"/>
      <c r="M10" s="4"/>
      <c r="N10" s="19"/>
      <c r="O10" s="12"/>
      <c r="P10" s="13"/>
      <c r="Q10" s="239" t="s">
        <v>164</v>
      </c>
      <c r="R10" s="239" t="s">
        <v>163</v>
      </c>
      <c r="S10" s="239"/>
      <c r="T10" s="233" t="s">
        <v>174</v>
      </c>
      <c r="U10" s="238" t="s">
        <v>3</v>
      </c>
      <c r="V10" s="223"/>
      <c r="W10" s="223"/>
      <c r="Y10" s="211"/>
      <c r="AA10" s="216"/>
      <c r="AB10" s="217"/>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row>
    <row r="11" spans="1:220" ht="16.5" customHeight="1">
      <c r="A11" s="25"/>
      <c r="B11" s="29" t="s">
        <v>39</v>
      </c>
      <c r="C11" s="26"/>
      <c r="D11" s="26"/>
      <c r="E11" s="26"/>
      <c r="F11" s="26"/>
      <c r="G11" s="26"/>
      <c r="H11" s="26"/>
      <c r="I11" s="27"/>
      <c r="J11" s="28"/>
      <c r="K11" s="27"/>
      <c r="L11" s="27"/>
      <c r="M11" s="4"/>
      <c r="N11" s="19"/>
      <c r="O11" s="12"/>
      <c r="P11" s="13"/>
      <c r="Q11" s="68" t="s">
        <v>180</v>
      </c>
      <c r="R11" s="236" t="s">
        <v>99</v>
      </c>
      <c r="S11" s="238"/>
      <c r="T11" s="233" t="s">
        <v>175</v>
      </c>
      <c r="U11" s="68"/>
      <c r="V11" s="246"/>
      <c r="W11" s="215"/>
      <c r="Y11" s="216"/>
      <c r="AA11" s="216"/>
      <c r="AB11" s="217"/>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row>
    <row r="12" spans="1:220" ht="16.5" customHeight="1">
      <c r="A12" s="25"/>
      <c r="B12" s="150" t="s">
        <v>65</v>
      </c>
      <c r="C12" s="151"/>
      <c r="D12" s="151"/>
      <c r="E12" s="151"/>
      <c r="F12" s="262" t="s">
        <v>33</v>
      </c>
      <c r="G12" s="263"/>
      <c r="H12" s="263"/>
      <c r="I12" s="263"/>
      <c r="J12" s="263"/>
      <c r="K12" s="263"/>
      <c r="L12" s="264"/>
      <c r="M12" s="4"/>
      <c r="N12" s="19"/>
      <c r="O12" s="12"/>
      <c r="P12" s="13"/>
      <c r="Q12" s="238" t="s">
        <v>82</v>
      </c>
      <c r="R12" s="236" t="s">
        <v>100</v>
      </c>
      <c r="S12" s="238"/>
      <c r="T12" s="233" t="s">
        <v>176</v>
      </c>
      <c r="U12" s="68"/>
      <c r="V12" s="214"/>
      <c r="W12" s="212"/>
      <c r="Y12" s="216"/>
      <c r="AA12" s="216"/>
      <c r="AB12" s="217"/>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row>
    <row r="13" spans="1:220" ht="16.5" customHeight="1">
      <c r="A13" s="25"/>
      <c r="B13" s="152" t="s">
        <v>40</v>
      </c>
      <c r="C13" s="153"/>
      <c r="D13" s="153"/>
      <c r="E13" s="153"/>
      <c r="F13" s="262" t="s">
        <v>34</v>
      </c>
      <c r="G13" s="263"/>
      <c r="H13" s="263"/>
      <c r="I13" s="263"/>
      <c r="J13" s="263"/>
      <c r="K13" s="263"/>
      <c r="L13" s="264"/>
      <c r="M13" s="4"/>
      <c r="N13" s="19"/>
      <c r="O13" s="12"/>
      <c r="P13" s="13"/>
      <c r="Q13" s="238" t="s">
        <v>181</v>
      </c>
      <c r="R13" s="68" t="s">
        <v>101</v>
      </c>
      <c r="S13" s="238"/>
      <c r="T13" s="233" t="s">
        <v>177</v>
      </c>
      <c r="U13" s="68"/>
      <c r="V13" s="247"/>
      <c r="W13" s="213"/>
      <c r="Y13" s="216"/>
      <c r="AA13" s="216"/>
      <c r="AB13" s="217"/>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row>
    <row r="14" spans="1:220" ht="16.5" customHeight="1">
      <c r="A14" s="25"/>
      <c r="B14" s="154" t="s">
        <v>41</v>
      </c>
      <c r="C14" s="153"/>
      <c r="D14" s="153"/>
      <c r="E14" s="153"/>
      <c r="F14" s="262" t="s">
        <v>35</v>
      </c>
      <c r="G14" s="263"/>
      <c r="H14" s="263"/>
      <c r="I14" s="263"/>
      <c r="J14" s="263"/>
      <c r="K14" s="263"/>
      <c r="L14" s="264"/>
      <c r="M14" s="4"/>
      <c r="N14" s="19"/>
      <c r="O14" s="12"/>
      <c r="P14" s="13"/>
      <c r="Q14" s="236" t="s">
        <v>85</v>
      </c>
      <c r="R14" s="235" t="s">
        <v>102</v>
      </c>
      <c r="S14" s="238"/>
      <c r="T14" s="233" t="s">
        <v>178</v>
      </c>
      <c r="U14" s="68"/>
      <c r="V14" s="214"/>
      <c r="W14" s="216"/>
      <c r="Y14" s="216"/>
      <c r="AA14" s="216"/>
      <c r="AB14" s="217"/>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row>
    <row r="15" spans="1:220" ht="16.5" customHeight="1">
      <c r="A15" s="25"/>
      <c r="B15" s="154" t="s">
        <v>42</v>
      </c>
      <c r="C15" s="153"/>
      <c r="D15" s="153"/>
      <c r="E15" s="153"/>
      <c r="F15" s="262" t="s">
        <v>36</v>
      </c>
      <c r="G15" s="263"/>
      <c r="H15" s="263"/>
      <c r="I15" s="263"/>
      <c r="J15" s="263"/>
      <c r="K15" s="263"/>
      <c r="L15" s="264"/>
      <c r="M15" s="4"/>
      <c r="N15" s="19"/>
      <c r="O15" s="12"/>
      <c r="P15" s="13"/>
      <c r="Q15" s="238" t="s">
        <v>182</v>
      </c>
      <c r="R15" s="68" t="s">
        <v>103</v>
      </c>
      <c r="S15" s="238"/>
      <c r="T15" s="233" t="s">
        <v>179</v>
      </c>
      <c r="U15" s="240"/>
      <c r="V15" s="214"/>
      <c r="W15" s="216"/>
      <c r="Y15" s="212"/>
      <c r="AA15" s="212"/>
      <c r="AB15" s="217"/>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row>
    <row r="16" spans="1:220" ht="16.5" customHeight="1">
      <c r="A16" s="25"/>
      <c r="B16" s="154" t="s">
        <v>43</v>
      </c>
      <c r="C16" s="153"/>
      <c r="D16" s="153"/>
      <c r="E16" s="153"/>
      <c r="F16" s="262" t="s">
        <v>37</v>
      </c>
      <c r="G16" s="274"/>
      <c r="H16" s="274"/>
      <c r="I16" s="274"/>
      <c r="J16" s="274"/>
      <c r="K16" s="274"/>
      <c r="L16" s="275"/>
      <c r="M16" s="4"/>
      <c r="N16" s="19"/>
      <c r="O16" s="12"/>
      <c r="P16" s="13"/>
      <c r="Q16" s="238" t="s">
        <v>84</v>
      </c>
      <c r="R16" s="68" t="s">
        <v>104</v>
      </c>
      <c r="S16" s="238"/>
      <c r="T16" s="238"/>
      <c r="U16" s="241"/>
      <c r="V16" s="248"/>
      <c r="W16" s="223"/>
      <c r="Y16" s="211"/>
      <c r="AA16" s="224"/>
      <c r="AB16" s="217"/>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row>
    <row r="17" spans="1:220" ht="15" customHeight="1">
      <c r="A17" s="25"/>
      <c r="B17" s="154" t="s">
        <v>44</v>
      </c>
      <c r="C17" s="153"/>
      <c r="D17" s="153"/>
      <c r="E17" s="153"/>
      <c r="F17" s="267" t="s">
        <v>2</v>
      </c>
      <c r="G17" s="268"/>
      <c r="H17" s="268"/>
      <c r="I17" s="269"/>
      <c r="J17" s="28"/>
      <c r="K17" s="27"/>
      <c r="L17" s="27"/>
      <c r="M17" s="4"/>
      <c r="N17" s="19"/>
      <c r="O17" s="12"/>
      <c r="P17" s="13"/>
      <c r="Q17" s="238" t="s">
        <v>83</v>
      </c>
      <c r="R17" s="68" t="s">
        <v>105</v>
      </c>
      <c r="S17" s="238"/>
      <c r="T17" s="238"/>
      <c r="U17" s="241"/>
      <c r="V17" s="248"/>
      <c r="W17" s="223"/>
      <c r="Y17" s="211"/>
      <c r="AA17" s="224"/>
      <c r="AB17" s="217"/>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row>
    <row r="18" spans="1:220" ht="15" customHeight="1">
      <c r="A18" s="25"/>
      <c r="B18" s="18"/>
      <c r="C18" s="26"/>
      <c r="D18" s="26"/>
      <c r="F18" s="26"/>
      <c r="G18" s="26"/>
      <c r="H18" s="26"/>
      <c r="I18" s="26"/>
      <c r="J18" s="28"/>
      <c r="K18" s="27"/>
      <c r="L18" s="27"/>
      <c r="M18" s="4"/>
      <c r="N18" s="12"/>
      <c r="O18" s="12"/>
      <c r="P18" s="13"/>
      <c r="Q18" s="238" t="s">
        <v>158</v>
      </c>
      <c r="R18" s="68" t="s">
        <v>106</v>
      </c>
      <c r="S18" s="238"/>
      <c r="T18" s="238"/>
      <c r="U18" s="241"/>
      <c r="V18" s="248"/>
      <c r="W18" s="223"/>
      <c r="Y18" s="211"/>
      <c r="AA18" s="224"/>
      <c r="AB18" s="217"/>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row>
    <row r="19" spans="1:220" ht="15" customHeight="1">
      <c r="A19" s="25"/>
      <c r="B19" s="29" t="s">
        <v>45</v>
      </c>
      <c r="C19" s="26"/>
      <c r="D19" s="26"/>
      <c r="E19" s="26"/>
      <c r="F19" s="26"/>
      <c r="G19" s="26"/>
      <c r="H19" s="26"/>
      <c r="I19" s="26"/>
      <c r="J19" s="28"/>
      <c r="K19" s="27"/>
      <c r="L19" s="27"/>
      <c r="M19" s="4"/>
      <c r="N19" s="12"/>
      <c r="O19" s="12"/>
      <c r="P19" s="13"/>
      <c r="Q19" s="238" t="s">
        <v>159</v>
      </c>
      <c r="R19" s="68" t="s">
        <v>160</v>
      </c>
      <c r="U19" s="241"/>
      <c r="V19" s="223"/>
      <c r="W19" s="223"/>
      <c r="Y19" s="211"/>
      <c r="AA19" s="224"/>
      <c r="AB19" s="217"/>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row>
    <row r="20" spans="1:220" ht="19.5" customHeight="1">
      <c r="A20" s="25"/>
      <c r="B20" s="123" t="s">
        <v>55</v>
      </c>
      <c r="C20" s="123"/>
      <c r="D20" s="123"/>
      <c r="E20" s="123"/>
      <c r="F20" s="164"/>
      <c r="G20" s="166" t="s">
        <v>26</v>
      </c>
      <c r="H20" s="279" t="s">
        <v>149</v>
      </c>
      <c r="I20" s="280"/>
      <c r="J20" s="280"/>
      <c r="K20" s="280"/>
      <c r="L20" s="281"/>
      <c r="M20" s="4"/>
      <c r="N20" s="12"/>
      <c r="Q20" s="242" t="s">
        <v>165</v>
      </c>
      <c r="R20" s="68" t="s">
        <v>107</v>
      </c>
      <c r="U20" s="241"/>
      <c r="V20" s="223"/>
      <c r="W20" s="223"/>
      <c r="Y20" s="211"/>
      <c r="AA20" s="224"/>
      <c r="AB20" s="217"/>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row>
    <row r="21" spans="1:28" ht="18">
      <c r="A21" s="25"/>
      <c r="B21" s="124" t="s">
        <v>111</v>
      </c>
      <c r="C21" s="124"/>
      <c r="D21" s="124"/>
      <c r="E21" s="124"/>
      <c r="F21" s="164"/>
      <c r="G21" s="166" t="s">
        <v>10</v>
      </c>
      <c r="H21" s="282"/>
      <c r="I21" s="283"/>
      <c r="J21" s="283"/>
      <c r="K21" s="283"/>
      <c r="L21" s="284"/>
      <c r="M21" s="4"/>
      <c r="N21" s="33"/>
      <c r="Q21" s="235" t="s">
        <v>86</v>
      </c>
      <c r="R21" s="68" t="s">
        <v>108</v>
      </c>
      <c r="U21" s="241"/>
      <c r="V21" s="223"/>
      <c r="W21" s="223"/>
      <c r="Y21" s="211"/>
      <c r="AA21" s="224"/>
      <c r="AB21" s="217"/>
    </row>
    <row r="22" spans="1:28" ht="18">
      <c r="A22" s="25"/>
      <c r="B22" s="124" t="s">
        <v>112</v>
      </c>
      <c r="C22" s="124"/>
      <c r="D22" s="124"/>
      <c r="E22" s="124"/>
      <c r="F22" s="164"/>
      <c r="G22" s="166" t="s">
        <v>10</v>
      </c>
      <c r="H22" s="282"/>
      <c r="I22" s="283"/>
      <c r="J22" s="283"/>
      <c r="K22" s="283"/>
      <c r="L22" s="284"/>
      <c r="M22" s="4"/>
      <c r="N22" s="33"/>
      <c r="O22" s="34"/>
      <c r="P22" s="34"/>
      <c r="Q22" s="235" t="s">
        <v>87</v>
      </c>
      <c r="R22" s="68" t="s">
        <v>109</v>
      </c>
      <c r="U22" s="241"/>
      <c r="V22" s="223"/>
      <c r="W22" s="223"/>
      <c r="Y22" s="211"/>
      <c r="AA22" s="224"/>
      <c r="AB22" s="217"/>
    </row>
    <row r="23" spans="1:28" ht="18">
      <c r="A23" s="25"/>
      <c r="B23" s="124" t="s">
        <v>46</v>
      </c>
      <c r="C23" s="124"/>
      <c r="D23" s="124"/>
      <c r="E23" s="124"/>
      <c r="F23" s="164"/>
      <c r="G23" s="166" t="s">
        <v>10</v>
      </c>
      <c r="H23" s="282"/>
      <c r="I23" s="283"/>
      <c r="J23" s="283"/>
      <c r="K23" s="283"/>
      <c r="L23" s="284"/>
      <c r="M23" s="4"/>
      <c r="N23" s="33"/>
      <c r="O23" s="34"/>
      <c r="P23" s="34"/>
      <c r="Q23" s="235" t="s">
        <v>88</v>
      </c>
      <c r="U23" s="241"/>
      <c r="V23" s="223"/>
      <c r="W23" s="223"/>
      <c r="Y23" s="211"/>
      <c r="AA23" s="224"/>
      <c r="AB23" s="217"/>
    </row>
    <row r="24" spans="1:28" ht="18">
      <c r="A24" s="25"/>
      <c r="B24" s="124" t="s">
        <v>47</v>
      </c>
      <c r="C24" s="124" t="s">
        <v>48</v>
      </c>
      <c r="D24" s="124"/>
      <c r="E24" s="124"/>
      <c r="F24" s="164"/>
      <c r="G24" s="166" t="s">
        <v>10</v>
      </c>
      <c r="H24" s="282"/>
      <c r="I24" s="283"/>
      <c r="J24" s="283"/>
      <c r="K24" s="283"/>
      <c r="L24" s="284"/>
      <c r="M24" s="4"/>
      <c r="N24" s="33"/>
      <c r="O24" s="34"/>
      <c r="P24" s="34"/>
      <c r="Q24" s="236" t="s">
        <v>89</v>
      </c>
      <c r="R24" s="242"/>
      <c r="S24" s="242"/>
      <c r="T24" s="242"/>
      <c r="U24" s="241"/>
      <c r="V24" s="223"/>
      <c r="W24" s="223"/>
      <c r="Y24" s="211"/>
      <c r="AA24" s="224"/>
      <c r="AB24" s="217"/>
    </row>
    <row r="25" spans="1:28" ht="18">
      <c r="A25" s="25"/>
      <c r="B25" s="124"/>
      <c r="C25" s="124" t="s">
        <v>49</v>
      </c>
      <c r="D25" s="124"/>
      <c r="E25" s="124"/>
      <c r="F25" s="164"/>
      <c r="G25" s="166" t="s">
        <v>10</v>
      </c>
      <c r="H25" s="282"/>
      <c r="I25" s="283"/>
      <c r="J25" s="283"/>
      <c r="K25" s="283"/>
      <c r="L25" s="284"/>
      <c r="M25" s="4"/>
      <c r="N25" s="33"/>
      <c r="O25" s="34"/>
      <c r="P25" s="34"/>
      <c r="Q25" s="242" t="s">
        <v>166</v>
      </c>
      <c r="U25" s="241"/>
      <c r="V25" s="223"/>
      <c r="W25" s="223"/>
      <c r="Y25" s="211"/>
      <c r="AA25" s="224"/>
      <c r="AB25" s="217"/>
    </row>
    <row r="26" spans="1:28" ht="18">
      <c r="A26" s="25"/>
      <c r="B26" s="124" t="s">
        <v>50</v>
      </c>
      <c r="C26" s="124"/>
      <c r="D26" s="124"/>
      <c r="E26" s="124"/>
      <c r="F26" s="164"/>
      <c r="G26" s="166" t="s">
        <v>10</v>
      </c>
      <c r="H26" s="282"/>
      <c r="I26" s="283"/>
      <c r="J26" s="283"/>
      <c r="K26" s="283"/>
      <c r="L26" s="284"/>
      <c r="M26" s="4"/>
      <c r="N26" s="33"/>
      <c r="Q26" s="236" t="s">
        <v>91</v>
      </c>
      <c r="U26" s="241"/>
      <c r="V26" s="223"/>
      <c r="W26" s="223"/>
      <c r="Y26" s="211"/>
      <c r="AA26" s="224"/>
      <c r="AB26" s="217"/>
    </row>
    <row r="27" spans="1:28" ht="18">
      <c r="A27" s="25"/>
      <c r="B27" s="124" t="s">
        <v>155</v>
      </c>
      <c r="C27" s="124"/>
      <c r="D27" s="124"/>
      <c r="E27" s="124"/>
      <c r="F27" s="164"/>
      <c r="G27" s="166" t="s">
        <v>10</v>
      </c>
      <c r="H27" s="282"/>
      <c r="I27" s="283"/>
      <c r="J27" s="283"/>
      <c r="K27" s="283"/>
      <c r="L27" s="284"/>
      <c r="M27" s="4"/>
      <c r="N27" s="33"/>
      <c r="Q27" s="236" t="s">
        <v>92</v>
      </c>
      <c r="U27" s="241"/>
      <c r="V27" s="223"/>
      <c r="W27" s="223"/>
      <c r="Y27" s="211"/>
      <c r="AA27" s="224"/>
      <c r="AB27" s="217"/>
    </row>
    <row r="28" spans="1:28" ht="18">
      <c r="A28" s="25"/>
      <c r="B28" s="124" t="s">
        <v>156</v>
      </c>
      <c r="C28" s="124"/>
      <c r="D28" s="124"/>
      <c r="E28" s="124"/>
      <c r="F28" s="165"/>
      <c r="G28" s="166" t="str">
        <f>IF(F28=1,"piece","pieces")</f>
        <v>pieces</v>
      </c>
      <c r="H28" s="282"/>
      <c r="I28" s="283"/>
      <c r="J28" s="283"/>
      <c r="K28" s="283"/>
      <c r="L28" s="284"/>
      <c r="M28" s="4"/>
      <c r="N28" s="33"/>
      <c r="Q28" s="236" t="s">
        <v>183</v>
      </c>
      <c r="U28" s="241"/>
      <c r="V28" s="223"/>
      <c r="W28" s="223"/>
      <c r="Y28" s="211"/>
      <c r="AA28" s="224"/>
      <c r="AB28" s="217"/>
    </row>
    <row r="29" spans="1:28" ht="18">
      <c r="A29" s="25"/>
      <c r="B29" s="124" t="s">
        <v>157</v>
      </c>
      <c r="C29" s="124"/>
      <c r="D29" s="124"/>
      <c r="E29" s="124"/>
      <c r="F29" s="164"/>
      <c r="G29" s="166" t="s">
        <v>10</v>
      </c>
      <c r="H29" s="285"/>
      <c r="I29" s="286"/>
      <c r="J29" s="286"/>
      <c r="K29" s="286"/>
      <c r="L29" s="287"/>
      <c r="M29" s="4"/>
      <c r="N29" s="33"/>
      <c r="Q29" s="236" t="s">
        <v>93</v>
      </c>
      <c r="U29" s="241"/>
      <c r="V29" s="223"/>
      <c r="W29" s="223"/>
      <c r="Y29" s="211"/>
      <c r="AA29" s="224"/>
      <c r="AB29" s="217"/>
    </row>
    <row r="30" spans="1:28" ht="15.75">
      <c r="A30" s="36"/>
      <c r="B30" s="37"/>
      <c r="C30" s="37"/>
      <c r="D30" s="38"/>
      <c r="E30" s="39"/>
      <c r="F30" s="40"/>
      <c r="G30" s="35"/>
      <c r="H30" s="35"/>
      <c r="I30" s="35"/>
      <c r="J30" s="35"/>
      <c r="K30" s="37"/>
      <c r="L30" s="37"/>
      <c r="M30" s="5"/>
      <c r="N30" s="33"/>
      <c r="U30" s="241"/>
      <c r="V30" s="223"/>
      <c r="W30" s="223"/>
      <c r="Y30" s="211"/>
      <c r="AA30" s="224"/>
      <c r="AB30" s="217"/>
    </row>
    <row r="31" spans="1:28" ht="15.75">
      <c r="A31" s="25"/>
      <c r="B31" s="31"/>
      <c r="C31" s="31"/>
      <c r="D31" s="41"/>
      <c r="E31" s="42"/>
      <c r="F31" s="30"/>
      <c r="G31" s="32"/>
      <c r="H31" s="32"/>
      <c r="I31" s="32"/>
      <c r="J31" s="32"/>
      <c r="K31" s="31"/>
      <c r="L31" s="31"/>
      <c r="M31" s="4"/>
      <c r="N31" s="33"/>
      <c r="U31" s="241"/>
      <c r="V31" s="223"/>
      <c r="W31" s="223"/>
      <c r="Y31" s="211"/>
      <c r="AA31" s="224"/>
      <c r="AB31" s="217"/>
    </row>
    <row r="32" spans="1:28" ht="15.75">
      <c r="A32" s="25"/>
      <c r="H32" s="43"/>
      <c r="M32" s="4"/>
      <c r="N32" s="44"/>
      <c r="O32" s="34"/>
      <c r="P32" s="34"/>
      <c r="U32" s="241"/>
      <c r="V32" s="223"/>
      <c r="W32" s="223"/>
      <c r="Y32" s="211"/>
      <c r="AA32" s="224"/>
      <c r="AB32" s="217"/>
    </row>
    <row r="33" spans="1:14" ht="20.25" customHeight="1">
      <c r="A33" s="25"/>
      <c r="B33" s="265" t="s">
        <v>54</v>
      </c>
      <c r="C33" s="266"/>
      <c r="D33" s="193"/>
      <c r="H33" s="45"/>
      <c r="I33" s="265" t="s">
        <v>67</v>
      </c>
      <c r="J33" s="266"/>
      <c r="K33" s="266"/>
      <c r="L33" s="266"/>
      <c r="M33" s="273"/>
      <c r="N33" s="33"/>
    </row>
    <row r="34" spans="1:14" ht="20.25" customHeight="1">
      <c r="A34" s="25"/>
      <c r="B34" s="127"/>
      <c r="C34" s="81"/>
      <c r="D34" s="81"/>
      <c r="E34" s="81"/>
      <c r="F34" s="81"/>
      <c r="G34" s="81"/>
      <c r="H34" s="45"/>
      <c r="I34" s="45" t="s">
        <v>61</v>
      </c>
      <c r="J34" s="45"/>
      <c r="K34" s="45" t="s">
        <v>62</v>
      </c>
      <c r="L34" s="45"/>
      <c r="M34" s="4"/>
      <c r="N34" s="33"/>
    </row>
    <row r="35" spans="1:14" ht="18.75">
      <c r="A35" s="25"/>
      <c r="B35" s="155" t="s">
        <v>51</v>
      </c>
      <c r="C35" s="259" t="s">
        <v>90</v>
      </c>
      <c r="D35" s="260"/>
      <c r="E35" s="261"/>
      <c r="F35" s="188">
        <f>ROUNDUP(1.02*F20/2.18,0)</f>
        <v>0</v>
      </c>
      <c r="G35" s="135" t="str">
        <f>IF(F35=1,"pack","packs")</f>
        <v>packs</v>
      </c>
      <c r="H35" s="7"/>
      <c r="I35" s="168"/>
      <c r="J35" s="167" t="s">
        <v>57</v>
      </c>
      <c r="K35" s="195">
        <f>I35*F35</f>
        <v>0</v>
      </c>
      <c r="L35" s="133" t="s">
        <v>25</v>
      </c>
      <c r="M35" s="4"/>
      <c r="N35" s="33"/>
    </row>
    <row r="36" spans="1:14" ht="18.75">
      <c r="A36" s="25"/>
      <c r="B36" s="156" t="s">
        <v>52</v>
      </c>
      <c r="C36" s="259" t="s">
        <v>90</v>
      </c>
      <c r="D36" s="260"/>
      <c r="E36" s="261"/>
      <c r="F36" s="189">
        <f>ROUNDUP((F22+F21)/12+F23/20,0)</f>
        <v>0</v>
      </c>
      <c r="G36" s="136" t="str">
        <f>IF(F36=1,"pack","packs")</f>
        <v>packs</v>
      </c>
      <c r="H36" s="7"/>
      <c r="I36" s="169"/>
      <c r="J36" s="167" t="s">
        <v>57</v>
      </c>
      <c r="K36" s="195">
        <f>I36*F36</f>
        <v>0</v>
      </c>
      <c r="L36" s="133" t="s">
        <v>25</v>
      </c>
      <c r="M36" s="4"/>
      <c r="N36" s="33"/>
    </row>
    <row r="37" spans="1:18" ht="18.75">
      <c r="A37" s="25"/>
      <c r="B37" s="155" t="s">
        <v>76</v>
      </c>
      <c r="C37" s="259" t="s">
        <v>90</v>
      </c>
      <c r="D37" s="260"/>
      <c r="E37" s="261"/>
      <c r="F37" s="188">
        <f>ROUNDUP(1.15*F20/15,0)</f>
        <v>0</v>
      </c>
      <c r="G37" s="135" t="str">
        <f>IF(F37=1,"roll","rolls")</f>
        <v>rolls</v>
      </c>
      <c r="H37" s="7"/>
      <c r="I37" s="169"/>
      <c r="J37" s="167" t="s">
        <v>58</v>
      </c>
      <c r="K37" s="195">
        <f>I37*F37</f>
        <v>0</v>
      </c>
      <c r="L37" s="133" t="s">
        <v>25</v>
      </c>
      <c r="M37" s="4"/>
      <c r="N37" s="33"/>
      <c r="R37" s="238"/>
    </row>
    <row r="38" spans="1:18" ht="18.75">
      <c r="A38" s="25"/>
      <c r="B38" s="156" t="s">
        <v>70</v>
      </c>
      <c r="C38" s="124"/>
      <c r="D38" s="124"/>
      <c r="E38" s="124"/>
      <c r="F38" s="189">
        <f>ROUNDUP(($F$23+$F$24)*1.05/2,0)</f>
        <v>0</v>
      </c>
      <c r="G38" s="137" t="s">
        <v>56</v>
      </c>
      <c r="H38" s="7"/>
      <c r="I38" s="169"/>
      <c r="J38" s="167" t="s">
        <v>59</v>
      </c>
      <c r="K38" s="195">
        <f>F38*I38</f>
        <v>0</v>
      </c>
      <c r="L38" s="133" t="s">
        <v>25</v>
      </c>
      <c r="M38" s="4"/>
      <c r="N38" s="33"/>
      <c r="R38" s="238"/>
    </row>
    <row r="39" spans="1:18" ht="18.75">
      <c r="A39" s="25"/>
      <c r="B39" s="156" t="s">
        <v>71</v>
      </c>
      <c r="C39" s="124" t="s">
        <v>69</v>
      </c>
      <c r="D39" s="124"/>
      <c r="E39" s="124"/>
      <c r="F39" s="189">
        <f>ROUNDUP((F28*3+F26*0.4+(F24+F25)*0.1+F27*0.3),0)</f>
        <v>0</v>
      </c>
      <c r="G39" s="136" t="str">
        <f>IF(F39=1,"liter","litres")</f>
        <v>litres</v>
      </c>
      <c r="H39" s="7"/>
      <c r="I39" s="209" t="s">
        <v>60</v>
      </c>
      <c r="J39" s="210"/>
      <c r="K39" s="170"/>
      <c r="L39" s="133" t="s">
        <v>25</v>
      </c>
      <c r="M39" s="4"/>
      <c r="N39" s="33"/>
      <c r="R39" s="238"/>
    </row>
    <row r="40" spans="1:18" ht="18.75">
      <c r="A40" s="25"/>
      <c r="B40" s="156" t="s">
        <v>72</v>
      </c>
      <c r="C40" s="259" t="s">
        <v>90</v>
      </c>
      <c r="D40" s="260"/>
      <c r="E40" s="261"/>
      <c r="F40" s="189">
        <f>ROUNDUP((F26+F27+F29+F28*1.6)/10,0)</f>
        <v>0</v>
      </c>
      <c r="G40" s="135" t="str">
        <f>IF(F40=1,"roll","rolls")</f>
        <v>rolls</v>
      </c>
      <c r="H40" s="7"/>
      <c r="I40" s="169"/>
      <c r="J40" s="167" t="s">
        <v>58</v>
      </c>
      <c r="K40" s="195">
        <f>I40*F40</f>
        <v>0</v>
      </c>
      <c r="L40" s="134" t="s">
        <v>25</v>
      </c>
      <c r="M40" s="4"/>
      <c r="N40" s="33"/>
      <c r="R40" s="238"/>
    </row>
    <row r="41" spans="1:18" ht="18">
      <c r="A41" s="25"/>
      <c r="B41" s="125"/>
      <c r="C41" s="125"/>
      <c r="D41" s="125"/>
      <c r="E41" s="51"/>
      <c r="F41" s="190"/>
      <c r="G41" s="125"/>
      <c r="H41" s="48"/>
      <c r="I41" s="47"/>
      <c r="J41" s="255" t="s">
        <v>147</v>
      </c>
      <c r="K41" s="170"/>
      <c r="L41" s="133" t="s">
        <v>25</v>
      </c>
      <c r="M41" s="4"/>
      <c r="N41" s="33"/>
      <c r="O41" s="33"/>
      <c r="R41" s="238"/>
    </row>
    <row r="42" spans="1:18" ht="18">
      <c r="A42" s="25"/>
      <c r="B42" s="51"/>
      <c r="C42" s="51"/>
      <c r="D42" s="51"/>
      <c r="E42" s="51"/>
      <c r="F42" s="191"/>
      <c r="G42" s="51"/>
      <c r="H42" s="49"/>
      <c r="I42" s="50"/>
      <c r="J42" s="258" t="s">
        <v>154</v>
      </c>
      <c r="K42" s="256">
        <f>SUM(K35:K41)</f>
        <v>0</v>
      </c>
      <c r="L42" s="257" t="s">
        <v>25</v>
      </c>
      <c r="M42" s="106"/>
      <c r="N42" s="33"/>
      <c r="O42" s="33"/>
      <c r="R42" s="238"/>
    </row>
    <row r="43" spans="1:18" ht="18">
      <c r="A43" s="25"/>
      <c r="B43" s="171" t="s">
        <v>66</v>
      </c>
      <c r="C43" s="51"/>
      <c r="D43" s="51"/>
      <c r="E43" s="51"/>
      <c r="F43" s="191"/>
      <c r="G43" s="51"/>
      <c r="M43" s="106"/>
      <c r="N43" s="33"/>
      <c r="O43" s="33"/>
      <c r="R43" s="238"/>
    </row>
    <row r="44" spans="1:18" ht="18">
      <c r="A44" s="25"/>
      <c r="B44" s="123" t="s">
        <v>68</v>
      </c>
      <c r="C44" s="123"/>
      <c r="D44" s="126"/>
      <c r="E44" s="126" t="s">
        <v>110</v>
      </c>
      <c r="F44" s="192">
        <f>ROUNDUP(28*F20+10*F20+10*(F21+F22)+10*(F24+F23)+30*F26+10*F27+10*F29,-1)</f>
        <v>0</v>
      </c>
      <c r="G44" s="123" t="s">
        <v>53</v>
      </c>
      <c r="H44" s="52"/>
      <c r="I44" s="243" t="s">
        <v>64</v>
      </c>
      <c r="J44" s="295"/>
      <c r="K44" s="296"/>
      <c r="L44" s="296"/>
      <c r="M44" s="106"/>
      <c r="N44" s="33"/>
      <c r="O44" s="33"/>
      <c r="R44" s="238"/>
    </row>
    <row r="45" spans="1:18" ht="18">
      <c r="A45" s="25"/>
      <c r="B45" s="252"/>
      <c r="C45" s="252"/>
      <c r="D45" s="253"/>
      <c r="E45" s="253"/>
      <c r="F45" s="254"/>
      <c r="G45" s="252"/>
      <c r="H45" s="52"/>
      <c r="I45" s="243" t="s">
        <v>146</v>
      </c>
      <c r="J45" s="290"/>
      <c r="K45" s="291"/>
      <c r="L45" s="291"/>
      <c r="M45" s="106"/>
      <c r="N45" s="33"/>
      <c r="O45" s="33"/>
      <c r="R45" s="238"/>
    </row>
    <row r="46" spans="1:18" ht="15.75">
      <c r="A46" s="53"/>
      <c r="B46" s="44"/>
      <c r="C46" s="46"/>
      <c r="D46" s="46"/>
      <c r="E46" s="46"/>
      <c r="F46" s="28"/>
      <c r="G46" s="54"/>
      <c r="H46" s="46"/>
      <c r="I46" s="243" t="s">
        <v>145</v>
      </c>
      <c r="J46" s="290"/>
      <c r="K46" s="291"/>
      <c r="L46" s="291"/>
      <c r="M46" s="56"/>
      <c r="N46" s="33"/>
      <c r="O46" s="33"/>
      <c r="R46" s="242"/>
    </row>
    <row r="47" spans="1:15" ht="15.75">
      <c r="A47" s="57"/>
      <c r="C47" s="46"/>
      <c r="D47" s="46"/>
      <c r="E47" s="46"/>
      <c r="F47" s="54"/>
      <c r="G47" s="54"/>
      <c r="H47" s="46"/>
      <c r="I47" s="243" t="s">
        <v>63</v>
      </c>
      <c r="J47" s="288"/>
      <c r="K47" s="289"/>
      <c r="L47" s="289"/>
      <c r="M47" s="56"/>
      <c r="N47" s="33"/>
      <c r="O47" s="33"/>
    </row>
    <row r="48" spans="1:15" ht="15.75">
      <c r="A48" s="53"/>
      <c r="B48" s="58" t="s">
        <v>73</v>
      </c>
      <c r="C48" s="46"/>
      <c r="D48" s="46"/>
      <c r="E48" s="46"/>
      <c r="F48" s="46"/>
      <c r="G48" s="54"/>
      <c r="H48" s="46"/>
      <c r="I48" s="55"/>
      <c r="J48" s="46"/>
      <c r="K48" s="46"/>
      <c r="L48" s="46"/>
      <c r="M48" s="56"/>
      <c r="N48" s="33"/>
      <c r="O48" s="33"/>
    </row>
    <row r="49" spans="1:15" ht="15.75">
      <c r="A49" s="53"/>
      <c r="B49" s="250" t="s">
        <v>150</v>
      </c>
      <c r="C49" s="26"/>
      <c r="D49" s="26"/>
      <c r="E49" s="26"/>
      <c r="F49" s="26"/>
      <c r="G49" s="26"/>
      <c r="H49" s="26"/>
      <c r="I49" s="26"/>
      <c r="J49" s="28"/>
      <c r="K49" s="27"/>
      <c r="L49" s="60"/>
      <c r="M49" s="56"/>
      <c r="N49" s="33"/>
      <c r="O49" s="33"/>
    </row>
    <row r="50" spans="1:15" ht="15.75">
      <c r="A50" s="53"/>
      <c r="B50" s="251" t="s">
        <v>74</v>
      </c>
      <c r="C50" s="26"/>
      <c r="D50" s="26"/>
      <c r="E50" s="26"/>
      <c r="F50" s="26"/>
      <c r="G50" s="26"/>
      <c r="H50" s="26"/>
      <c r="I50" s="26"/>
      <c r="J50" s="28"/>
      <c r="K50" s="27"/>
      <c r="L50" s="60"/>
      <c r="M50" s="56"/>
      <c r="N50" s="33"/>
      <c r="O50" s="33"/>
    </row>
    <row r="51" spans="1:15" ht="15.75">
      <c r="A51" s="53"/>
      <c r="B51" s="251" t="s">
        <v>75</v>
      </c>
      <c r="C51" s="26"/>
      <c r="D51" s="26"/>
      <c r="E51" s="26"/>
      <c r="F51" s="26"/>
      <c r="G51" s="26"/>
      <c r="H51" s="26"/>
      <c r="I51" s="26"/>
      <c r="J51" s="28"/>
      <c r="K51" s="27"/>
      <c r="L51" s="60"/>
      <c r="M51" s="203" t="s">
        <v>209</v>
      </c>
      <c r="N51" s="33"/>
      <c r="O51" s="33"/>
    </row>
    <row r="52" spans="1:18" ht="16.5" thickBot="1">
      <c r="A52" s="61"/>
      <c r="B52" s="62"/>
      <c r="C52" s="63"/>
      <c r="D52" s="63"/>
      <c r="E52" s="63"/>
      <c r="F52" s="63"/>
      <c r="G52" s="63"/>
      <c r="H52" s="63"/>
      <c r="I52" s="64"/>
      <c r="J52" s="63"/>
      <c r="K52" s="63"/>
      <c r="L52" s="63"/>
      <c r="M52" s="86" t="s">
        <v>208</v>
      </c>
      <c r="N52" s="33"/>
      <c r="O52" s="33"/>
      <c r="R52" s="242"/>
    </row>
    <row r="53" spans="1:15" ht="15.75">
      <c r="A53" s="28"/>
      <c r="B53" s="65"/>
      <c r="C53" s="46"/>
      <c r="D53" s="65"/>
      <c r="E53" s="65"/>
      <c r="F53" s="65"/>
      <c r="G53" s="66"/>
      <c r="H53" s="67"/>
      <c r="I53" s="65"/>
      <c r="J53" s="60"/>
      <c r="K53" s="60"/>
      <c r="L53" s="60"/>
      <c r="M53" s="6"/>
      <c r="N53" s="33"/>
      <c r="O53" s="33"/>
    </row>
    <row r="54" spans="1:16" ht="15.75">
      <c r="A54" s="211"/>
      <c r="B54" s="212"/>
      <c r="C54" s="213"/>
      <c r="D54" s="212"/>
      <c r="E54" s="212"/>
      <c r="F54" s="212"/>
      <c r="G54" s="214"/>
      <c r="H54" s="215"/>
      <c r="I54" s="212"/>
      <c r="J54" s="216"/>
      <c r="K54" s="216"/>
      <c r="L54" s="216"/>
      <c r="M54" s="217"/>
      <c r="N54" s="218"/>
      <c r="O54" s="218"/>
      <c r="P54" s="219"/>
    </row>
    <row r="55" spans="1:16" ht="15.75">
      <c r="A55" s="211"/>
      <c r="B55" s="216"/>
      <c r="C55" s="220"/>
      <c r="D55" s="220"/>
      <c r="E55" s="221"/>
      <c r="F55" s="212"/>
      <c r="G55" s="214"/>
      <c r="H55" s="215"/>
      <c r="I55" s="212"/>
      <c r="J55" s="216"/>
      <c r="K55" s="216"/>
      <c r="L55" s="216"/>
      <c r="M55" s="217"/>
      <c r="N55" s="218"/>
      <c r="O55" s="218"/>
      <c r="P55" s="219"/>
    </row>
    <row r="56" spans="1:16" ht="15.75">
      <c r="A56" s="211"/>
      <c r="B56" s="216"/>
      <c r="C56" s="220"/>
      <c r="D56" s="220"/>
      <c r="E56" s="221"/>
      <c r="F56" s="212"/>
      <c r="G56" s="214"/>
      <c r="H56" s="215"/>
      <c r="I56" s="212"/>
      <c r="J56" s="216"/>
      <c r="K56" s="216"/>
      <c r="L56" s="216"/>
      <c r="M56" s="217"/>
      <c r="N56" s="218"/>
      <c r="O56" s="218"/>
      <c r="P56" s="219"/>
    </row>
    <row r="57" spans="1:17" ht="15.75">
      <c r="A57" s="211"/>
      <c r="B57" s="219"/>
      <c r="C57" s="219"/>
      <c r="D57" s="219"/>
      <c r="E57" s="219"/>
      <c r="F57" s="219"/>
      <c r="G57" s="219"/>
      <c r="H57" s="219"/>
      <c r="I57" s="219"/>
      <c r="J57" s="219"/>
      <c r="K57" s="219"/>
      <c r="L57" s="219"/>
      <c r="M57" s="219"/>
      <c r="N57" s="218"/>
      <c r="O57" s="218"/>
      <c r="P57" s="219"/>
      <c r="Q57" s="245"/>
    </row>
    <row r="58" spans="1:17" ht="15.75">
      <c r="A58" s="211"/>
      <c r="B58" s="219"/>
      <c r="C58" s="219"/>
      <c r="D58" s="219"/>
      <c r="E58" s="219"/>
      <c r="F58" s="219"/>
      <c r="G58" s="219"/>
      <c r="H58" s="219"/>
      <c r="I58" s="219"/>
      <c r="J58" s="219"/>
      <c r="K58" s="219"/>
      <c r="L58" s="219"/>
      <c r="M58" s="219"/>
      <c r="N58" s="218"/>
      <c r="O58" s="218"/>
      <c r="P58" s="219"/>
      <c r="Q58" s="245"/>
    </row>
    <row r="59" spans="1:16" ht="15.75">
      <c r="A59" s="211"/>
      <c r="B59" s="219"/>
      <c r="C59" s="219"/>
      <c r="D59" s="219"/>
      <c r="E59" s="219"/>
      <c r="F59" s="219"/>
      <c r="G59" s="219"/>
      <c r="H59" s="219"/>
      <c r="I59" s="219"/>
      <c r="J59" s="219"/>
      <c r="K59" s="219"/>
      <c r="L59" s="219"/>
      <c r="M59" s="219"/>
      <c r="N59" s="218"/>
      <c r="O59" s="218"/>
      <c r="P59" s="219"/>
    </row>
    <row r="60" spans="1:16" ht="15.75">
      <c r="A60" s="211"/>
      <c r="B60" s="219"/>
      <c r="C60" s="219"/>
      <c r="D60" s="219"/>
      <c r="E60" s="219"/>
      <c r="F60" s="219"/>
      <c r="G60" s="219"/>
      <c r="H60" s="219"/>
      <c r="I60" s="219"/>
      <c r="J60" s="219"/>
      <c r="K60" s="219"/>
      <c r="L60" s="219"/>
      <c r="M60" s="219"/>
      <c r="N60" s="218"/>
      <c r="O60" s="218"/>
      <c r="P60" s="219"/>
    </row>
    <row r="61" spans="1:16" ht="15.75">
      <c r="A61" s="211"/>
      <c r="B61" s="219"/>
      <c r="C61" s="219"/>
      <c r="D61" s="219"/>
      <c r="E61" s="219"/>
      <c r="F61" s="219"/>
      <c r="G61" s="219"/>
      <c r="H61" s="219"/>
      <c r="I61" s="219"/>
      <c r="J61" s="219"/>
      <c r="K61" s="219"/>
      <c r="L61" s="219"/>
      <c r="M61" s="219"/>
      <c r="N61" s="218"/>
      <c r="O61" s="218"/>
      <c r="P61" s="219"/>
    </row>
    <row r="62" spans="1:16" ht="15.75">
      <c r="A62" s="211"/>
      <c r="B62" s="219"/>
      <c r="C62" s="219"/>
      <c r="D62" s="219"/>
      <c r="E62" s="219"/>
      <c r="F62" s="219"/>
      <c r="G62" s="219"/>
      <c r="H62" s="219"/>
      <c r="I62" s="219"/>
      <c r="J62" s="219"/>
      <c r="K62" s="219"/>
      <c r="L62" s="219"/>
      <c r="M62" s="219"/>
      <c r="N62" s="218"/>
      <c r="O62" s="218"/>
      <c r="P62" s="219"/>
    </row>
    <row r="63" spans="1:18" ht="15.75">
      <c r="A63" s="211"/>
      <c r="B63" s="219"/>
      <c r="C63" s="219"/>
      <c r="D63" s="219"/>
      <c r="E63" s="219"/>
      <c r="F63" s="219"/>
      <c r="G63" s="219"/>
      <c r="H63" s="219"/>
      <c r="I63" s="219"/>
      <c r="J63" s="219"/>
      <c r="K63" s="219"/>
      <c r="L63" s="219"/>
      <c r="M63" s="219"/>
      <c r="N63" s="218"/>
      <c r="O63" s="218"/>
      <c r="P63" s="222"/>
      <c r="R63" s="245"/>
    </row>
    <row r="64" spans="1:18" ht="15.75">
      <c r="A64" s="211"/>
      <c r="B64" s="219"/>
      <c r="C64" s="219"/>
      <c r="D64" s="219"/>
      <c r="E64" s="219"/>
      <c r="F64" s="219"/>
      <c r="G64" s="219"/>
      <c r="H64" s="219"/>
      <c r="I64" s="219"/>
      <c r="J64" s="219"/>
      <c r="K64" s="219"/>
      <c r="L64" s="219"/>
      <c r="M64" s="219"/>
      <c r="N64" s="218"/>
      <c r="O64" s="218"/>
      <c r="P64" s="222"/>
      <c r="R64" s="245"/>
    </row>
    <row r="65" spans="1:21" s="219" customFormat="1" ht="15.75">
      <c r="A65" s="211"/>
      <c r="N65" s="218"/>
      <c r="O65" s="218"/>
      <c r="Q65" s="236"/>
      <c r="R65" s="236"/>
      <c r="S65" s="236"/>
      <c r="T65" s="236"/>
      <c r="U65" s="236"/>
    </row>
    <row r="66" spans="1:21" s="219" customFormat="1" ht="15.75">
      <c r="A66" s="211"/>
      <c r="N66" s="218"/>
      <c r="O66" s="218"/>
      <c r="Q66" s="236"/>
      <c r="R66" s="236"/>
      <c r="S66" s="236"/>
      <c r="T66" s="236"/>
      <c r="U66" s="236"/>
    </row>
    <row r="67" spans="1:21" s="219" customFormat="1" ht="15.75">
      <c r="A67" s="211"/>
      <c r="N67" s="218"/>
      <c r="O67" s="218"/>
      <c r="Q67" s="236"/>
      <c r="R67" s="236"/>
      <c r="S67" s="236"/>
      <c r="T67" s="236"/>
      <c r="U67" s="236"/>
    </row>
    <row r="68" spans="1:21" s="219" customFormat="1" ht="15.75">
      <c r="A68" s="211"/>
      <c r="N68" s="218"/>
      <c r="O68" s="218"/>
      <c r="Q68" s="236"/>
      <c r="R68" s="236"/>
      <c r="S68" s="236"/>
      <c r="T68" s="236"/>
      <c r="U68" s="236"/>
    </row>
    <row r="69" spans="1:21" s="219" customFormat="1" ht="15.75">
      <c r="A69" s="211"/>
      <c r="N69" s="218"/>
      <c r="O69" s="218"/>
      <c r="Q69" s="236"/>
      <c r="R69" s="236"/>
      <c r="S69" s="236"/>
      <c r="T69" s="236"/>
      <c r="U69" s="236"/>
    </row>
    <row r="70" spans="1:21" s="219" customFormat="1" ht="15.75">
      <c r="A70" s="211"/>
      <c r="N70" s="218"/>
      <c r="O70" s="218"/>
      <c r="Q70" s="236"/>
      <c r="R70" s="236"/>
      <c r="S70" s="236"/>
      <c r="T70" s="236"/>
      <c r="U70" s="236"/>
    </row>
    <row r="71" spans="1:21" s="219" customFormat="1" ht="15.75">
      <c r="A71" s="211"/>
      <c r="N71" s="218"/>
      <c r="O71" s="218"/>
      <c r="Q71" s="236"/>
      <c r="R71" s="236"/>
      <c r="S71" s="236"/>
      <c r="T71" s="236"/>
      <c r="U71" s="236"/>
    </row>
    <row r="72" spans="1:21" s="219" customFormat="1" ht="15.75">
      <c r="A72" s="211"/>
      <c r="N72" s="218"/>
      <c r="O72" s="218"/>
      <c r="Q72" s="244"/>
      <c r="R72" s="236"/>
      <c r="S72" s="236"/>
      <c r="T72" s="236"/>
      <c r="U72" s="236"/>
    </row>
    <row r="73" spans="1:21" s="219" customFormat="1" ht="15.75">
      <c r="A73" s="211"/>
      <c r="N73" s="218"/>
      <c r="O73" s="218"/>
      <c r="Q73" s="244"/>
      <c r="R73" s="236"/>
      <c r="S73" s="236"/>
      <c r="T73" s="236"/>
      <c r="U73" s="236"/>
    </row>
    <row r="74" spans="1:21" s="219" customFormat="1" ht="15.75">
      <c r="A74" s="211"/>
      <c r="N74" s="218"/>
      <c r="O74" s="218"/>
      <c r="Q74" s="244"/>
      <c r="R74" s="236"/>
      <c r="S74" s="236"/>
      <c r="T74" s="236"/>
      <c r="U74" s="236"/>
    </row>
    <row r="75" spans="1:21" s="219" customFormat="1" ht="15.75">
      <c r="A75" s="211"/>
      <c r="N75" s="218"/>
      <c r="O75" s="218"/>
      <c r="Q75" s="244"/>
      <c r="R75" s="236"/>
      <c r="S75" s="236"/>
      <c r="T75" s="236"/>
      <c r="U75" s="236"/>
    </row>
    <row r="76" spans="1:21" s="219" customFormat="1" ht="15.75">
      <c r="A76" s="211"/>
      <c r="N76" s="218"/>
      <c r="O76" s="218"/>
      <c r="Q76" s="244"/>
      <c r="R76" s="236"/>
      <c r="S76" s="236"/>
      <c r="T76" s="236"/>
      <c r="U76" s="236"/>
    </row>
    <row r="77" spans="1:21" s="219" customFormat="1" ht="15.75">
      <c r="A77" s="211"/>
      <c r="N77" s="218"/>
      <c r="O77" s="218"/>
      <c r="Q77" s="236"/>
      <c r="R77" s="236"/>
      <c r="S77" s="236"/>
      <c r="T77" s="236"/>
      <c r="U77" s="236"/>
    </row>
    <row r="78" spans="1:220" s="219" customFormat="1" ht="16.5" customHeight="1">
      <c r="A78" s="211"/>
      <c r="N78" s="225"/>
      <c r="O78" s="225"/>
      <c r="P78" s="226"/>
      <c r="Q78" s="236"/>
      <c r="R78" s="244"/>
      <c r="S78" s="244"/>
      <c r="T78" s="244"/>
      <c r="U78" s="244"/>
      <c r="V78" s="226"/>
      <c r="W78" s="226"/>
      <c r="Y78" s="226"/>
      <c r="AA78" s="226"/>
      <c r="AB78" s="226"/>
      <c r="AC78" s="226"/>
      <c r="AD78" s="226"/>
      <c r="AE78" s="226"/>
      <c r="AF78" s="226"/>
      <c r="AG78" s="226"/>
      <c r="AH78" s="226"/>
      <c r="AI78" s="226"/>
      <c r="AJ78" s="226"/>
      <c r="AK78" s="226"/>
      <c r="AL78" s="226"/>
      <c r="AM78" s="226"/>
      <c r="AN78" s="226"/>
      <c r="AO78" s="226"/>
      <c r="AP78" s="226"/>
      <c r="AQ78" s="226"/>
      <c r="AR78" s="226"/>
      <c r="AS78" s="226"/>
      <c r="AT78" s="226"/>
      <c r="AU78" s="226"/>
      <c r="AV78" s="226"/>
      <c r="AW78" s="226"/>
      <c r="AX78" s="226"/>
      <c r="AY78" s="226"/>
      <c r="AZ78" s="226"/>
      <c r="BA78" s="226"/>
      <c r="BB78" s="226"/>
      <c r="BC78" s="226"/>
      <c r="BD78" s="226"/>
      <c r="BE78" s="226"/>
      <c r="BF78" s="226"/>
      <c r="BG78" s="226"/>
      <c r="BH78" s="226"/>
      <c r="BI78" s="226"/>
      <c r="BJ78" s="226"/>
      <c r="BK78" s="226"/>
      <c r="BL78" s="226"/>
      <c r="BM78" s="226"/>
      <c r="BN78" s="226"/>
      <c r="BO78" s="226"/>
      <c r="BP78" s="226"/>
      <c r="BQ78" s="226"/>
      <c r="BR78" s="226"/>
      <c r="BS78" s="226"/>
      <c r="BT78" s="226"/>
      <c r="BU78" s="226"/>
      <c r="BV78" s="226"/>
      <c r="BW78" s="226"/>
      <c r="BX78" s="226"/>
      <c r="BY78" s="226"/>
      <c r="BZ78" s="226"/>
      <c r="CA78" s="226"/>
      <c r="CB78" s="226"/>
      <c r="CC78" s="226"/>
      <c r="CD78" s="226"/>
      <c r="CE78" s="226"/>
      <c r="CF78" s="226"/>
      <c r="CG78" s="226"/>
      <c r="CH78" s="226"/>
      <c r="CI78" s="226"/>
      <c r="CJ78" s="226"/>
      <c r="CK78" s="226"/>
      <c r="CL78" s="226"/>
      <c r="CM78" s="226"/>
      <c r="CN78" s="226"/>
      <c r="CO78" s="226"/>
      <c r="CP78" s="226"/>
      <c r="CQ78" s="226"/>
      <c r="CR78" s="226"/>
      <c r="CS78" s="226"/>
      <c r="CT78" s="226"/>
      <c r="CU78" s="226"/>
      <c r="CV78" s="226"/>
      <c r="CW78" s="226"/>
      <c r="CX78" s="226"/>
      <c r="CY78" s="226"/>
      <c r="CZ78" s="226"/>
      <c r="DA78" s="226"/>
      <c r="DB78" s="226"/>
      <c r="DC78" s="226"/>
      <c r="DD78" s="226"/>
      <c r="DE78" s="226"/>
      <c r="DF78" s="226"/>
      <c r="DG78" s="226"/>
      <c r="DH78" s="226"/>
      <c r="DI78" s="226"/>
      <c r="DJ78" s="226"/>
      <c r="DK78" s="226"/>
      <c r="DL78" s="226"/>
      <c r="DM78" s="226"/>
      <c r="DN78" s="226"/>
      <c r="DO78" s="226"/>
      <c r="DP78" s="226"/>
      <c r="DQ78" s="226"/>
      <c r="DR78" s="226"/>
      <c r="DS78" s="226"/>
      <c r="DT78" s="226"/>
      <c r="DU78" s="226"/>
      <c r="DV78" s="226"/>
      <c r="DW78" s="226"/>
      <c r="DX78" s="226"/>
      <c r="DY78" s="226"/>
      <c r="DZ78" s="226"/>
      <c r="EA78" s="226"/>
      <c r="EB78" s="226"/>
      <c r="EC78" s="226"/>
      <c r="ED78" s="226"/>
      <c r="EE78" s="226"/>
      <c r="EF78" s="226"/>
      <c r="EG78" s="226"/>
      <c r="EH78" s="226"/>
      <c r="EI78" s="226"/>
      <c r="EJ78" s="226"/>
      <c r="EK78" s="226"/>
      <c r="EL78" s="226"/>
      <c r="EM78" s="226"/>
      <c r="EN78" s="226"/>
      <c r="EO78" s="226"/>
      <c r="EP78" s="226"/>
      <c r="EQ78" s="226"/>
      <c r="ER78" s="226"/>
      <c r="ES78" s="226"/>
      <c r="ET78" s="226"/>
      <c r="EU78" s="226"/>
      <c r="EV78" s="226"/>
      <c r="EW78" s="226"/>
      <c r="EX78" s="226"/>
      <c r="EY78" s="226"/>
      <c r="EZ78" s="226"/>
      <c r="FA78" s="226"/>
      <c r="FB78" s="226"/>
      <c r="FC78" s="226"/>
      <c r="FD78" s="226"/>
      <c r="FE78" s="226"/>
      <c r="FF78" s="226"/>
      <c r="FG78" s="226"/>
      <c r="FH78" s="226"/>
      <c r="FI78" s="226"/>
      <c r="FJ78" s="226"/>
      <c r="FK78" s="226"/>
      <c r="FL78" s="226"/>
      <c r="FM78" s="226"/>
      <c r="FN78" s="226"/>
      <c r="FO78" s="226"/>
      <c r="FP78" s="226"/>
      <c r="FQ78" s="226"/>
      <c r="FR78" s="226"/>
      <c r="FS78" s="226"/>
      <c r="FT78" s="226"/>
      <c r="FU78" s="226"/>
      <c r="FV78" s="226"/>
      <c r="FW78" s="226"/>
      <c r="FX78" s="226"/>
      <c r="FY78" s="226"/>
      <c r="FZ78" s="226"/>
      <c r="GA78" s="226"/>
      <c r="GB78" s="226"/>
      <c r="GC78" s="226"/>
      <c r="GD78" s="226"/>
      <c r="GE78" s="226"/>
      <c r="GF78" s="226"/>
      <c r="GG78" s="226"/>
      <c r="GH78" s="226"/>
      <c r="GI78" s="226"/>
      <c r="GJ78" s="226"/>
      <c r="GK78" s="226"/>
      <c r="GL78" s="226"/>
      <c r="GM78" s="226"/>
      <c r="GN78" s="226"/>
      <c r="GO78" s="226"/>
      <c r="GP78" s="226"/>
      <c r="GQ78" s="226"/>
      <c r="GR78" s="226"/>
      <c r="GS78" s="226"/>
      <c r="GT78" s="226"/>
      <c r="GU78" s="226"/>
      <c r="GV78" s="226"/>
      <c r="GW78" s="226"/>
      <c r="GX78" s="226"/>
      <c r="GY78" s="226"/>
      <c r="GZ78" s="226"/>
      <c r="HA78" s="226"/>
      <c r="HB78" s="226"/>
      <c r="HC78" s="226"/>
      <c r="HD78" s="226"/>
      <c r="HE78" s="226"/>
      <c r="HF78" s="226"/>
      <c r="HG78" s="226"/>
      <c r="HH78" s="226"/>
      <c r="HI78" s="226"/>
      <c r="HJ78" s="226"/>
      <c r="HK78" s="226"/>
      <c r="HL78" s="226"/>
    </row>
    <row r="79" spans="1:220" s="219" customFormat="1" ht="15" customHeight="1">
      <c r="A79" s="211"/>
      <c r="N79" s="225"/>
      <c r="O79" s="225"/>
      <c r="P79" s="226"/>
      <c r="Q79" s="236"/>
      <c r="R79" s="244"/>
      <c r="S79" s="244"/>
      <c r="T79" s="244"/>
      <c r="U79" s="244"/>
      <c r="V79" s="226"/>
      <c r="W79" s="226"/>
      <c r="Y79" s="226"/>
      <c r="AA79" s="226"/>
      <c r="AB79" s="226"/>
      <c r="AC79" s="226"/>
      <c r="AD79" s="226"/>
      <c r="AE79" s="226"/>
      <c r="AF79" s="226"/>
      <c r="AG79" s="226"/>
      <c r="AH79" s="226"/>
      <c r="AI79" s="226"/>
      <c r="AJ79" s="226"/>
      <c r="AK79" s="226"/>
      <c r="AL79" s="226"/>
      <c r="AM79" s="226"/>
      <c r="AN79" s="226"/>
      <c r="AO79" s="226"/>
      <c r="AP79" s="226"/>
      <c r="AQ79" s="226"/>
      <c r="AR79" s="226"/>
      <c r="AS79" s="226"/>
      <c r="AT79" s="226"/>
      <c r="AU79" s="226"/>
      <c r="AV79" s="226"/>
      <c r="AW79" s="226"/>
      <c r="AX79" s="226"/>
      <c r="AY79" s="226"/>
      <c r="AZ79" s="226"/>
      <c r="BA79" s="226"/>
      <c r="BB79" s="226"/>
      <c r="BC79" s="226"/>
      <c r="BD79" s="226"/>
      <c r="BE79" s="226"/>
      <c r="BF79" s="226"/>
      <c r="BG79" s="226"/>
      <c r="BH79" s="226"/>
      <c r="BI79" s="226"/>
      <c r="BJ79" s="226"/>
      <c r="BK79" s="226"/>
      <c r="BL79" s="226"/>
      <c r="BM79" s="226"/>
      <c r="BN79" s="226"/>
      <c r="BO79" s="226"/>
      <c r="BP79" s="226"/>
      <c r="BQ79" s="226"/>
      <c r="BR79" s="226"/>
      <c r="BS79" s="226"/>
      <c r="BT79" s="226"/>
      <c r="BU79" s="226"/>
      <c r="BV79" s="226"/>
      <c r="BW79" s="226"/>
      <c r="BX79" s="226"/>
      <c r="BY79" s="226"/>
      <c r="BZ79" s="226"/>
      <c r="CA79" s="226"/>
      <c r="CB79" s="226"/>
      <c r="CC79" s="226"/>
      <c r="CD79" s="226"/>
      <c r="CE79" s="226"/>
      <c r="CF79" s="226"/>
      <c r="CG79" s="226"/>
      <c r="CH79" s="226"/>
      <c r="CI79" s="226"/>
      <c r="CJ79" s="226"/>
      <c r="CK79" s="226"/>
      <c r="CL79" s="226"/>
      <c r="CM79" s="226"/>
      <c r="CN79" s="226"/>
      <c r="CO79" s="226"/>
      <c r="CP79" s="226"/>
      <c r="CQ79" s="226"/>
      <c r="CR79" s="226"/>
      <c r="CS79" s="226"/>
      <c r="CT79" s="226"/>
      <c r="CU79" s="226"/>
      <c r="CV79" s="226"/>
      <c r="CW79" s="226"/>
      <c r="CX79" s="226"/>
      <c r="CY79" s="226"/>
      <c r="CZ79" s="226"/>
      <c r="DA79" s="226"/>
      <c r="DB79" s="226"/>
      <c r="DC79" s="226"/>
      <c r="DD79" s="226"/>
      <c r="DE79" s="226"/>
      <c r="DF79" s="226"/>
      <c r="DG79" s="226"/>
      <c r="DH79" s="226"/>
      <c r="DI79" s="226"/>
      <c r="DJ79" s="226"/>
      <c r="DK79" s="226"/>
      <c r="DL79" s="226"/>
      <c r="DM79" s="226"/>
      <c r="DN79" s="226"/>
      <c r="DO79" s="226"/>
      <c r="DP79" s="226"/>
      <c r="DQ79" s="226"/>
      <c r="DR79" s="226"/>
      <c r="DS79" s="226"/>
      <c r="DT79" s="226"/>
      <c r="DU79" s="226"/>
      <c r="DV79" s="226"/>
      <c r="DW79" s="226"/>
      <c r="DX79" s="226"/>
      <c r="DY79" s="226"/>
      <c r="DZ79" s="226"/>
      <c r="EA79" s="226"/>
      <c r="EB79" s="226"/>
      <c r="EC79" s="226"/>
      <c r="ED79" s="226"/>
      <c r="EE79" s="226"/>
      <c r="EF79" s="226"/>
      <c r="EG79" s="226"/>
      <c r="EH79" s="226"/>
      <c r="EI79" s="226"/>
      <c r="EJ79" s="226"/>
      <c r="EK79" s="226"/>
      <c r="EL79" s="226"/>
      <c r="EM79" s="226"/>
      <c r="EN79" s="226"/>
      <c r="EO79" s="226"/>
      <c r="EP79" s="226"/>
      <c r="EQ79" s="226"/>
      <c r="ER79" s="226"/>
      <c r="ES79" s="226"/>
      <c r="ET79" s="226"/>
      <c r="EU79" s="226"/>
      <c r="EV79" s="226"/>
      <c r="EW79" s="226"/>
      <c r="EX79" s="226"/>
      <c r="EY79" s="226"/>
      <c r="EZ79" s="226"/>
      <c r="FA79" s="226"/>
      <c r="FB79" s="226"/>
      <c r="FC79" s="226"/>
      <c r="FD79" s="226"/>
      <c r="FE79" s="226"/>
      <c r="FF79" s="226"/>
      <c r="FG79" s="226"/>
      <c r="FH79" s="226"/>
      <c r="FI79" s="226"/>
      <c r="FJ79" s="226"/>
      <c r="FK79" s="226"/>
      <c r="FL79" s="226"/>
      <c r="FM79" s="226"/>
      <c r="FN79" s="226"/>
      <c r="FO79" s="226"/>
      <c r="FP79" s="226"/>
      <c r="FQ79" s="226"/>
      <c r="FR79" s="226"/>
      <c r="FS79" s="226"/>
      <c r="FT79" s="226"/>
      <c r="FU79" s="226"/>
      <c r="FV79" s="226"/>
      <c r="FW79" s="226"/>
      <c r="FX79" s="226"/>
      <c r="FY79" s="226"/>
      <c r="FZ79" s="226"/>
      <c r="GA79" s="226"/>
      <c r="GB79" s="226"/>
      <c r="GC79" s="226"/>
      <c r="GD79" s="226"/>
      <c r="GE79" s="226"/>
      <c r="GF79" s="226"/>
      <c r="GG79" s="226"/>
      <c r="GH79" s="226"/>
      <c r="GI79" s="226"/>
      <c r="GJ79" s="226"/>
      <c r="GK79" s="226"/>
      <c r="GL79" s="226"/>
      <c r="GM79" s="226"/>
      <c r="GN79" s="226"/>
      <c r="GO79" s="226"/>
      <c r="GP79" s="226"/>
      <c r="GQ79" s="226"/>
      <c r="GR79" s="226"/>
      <c r="GS79" s="226"/>
      <c r="GT79" s="226"/>
      <c r="GU79" s="226"/>
      <c r="GV79" s="226"/>
      <c r="GW79" s="226"/>
      <c r="GX79" s="226"/>
      <c r="GY79" s="226"/>
      <c r="GZ79" s="226"/>
      <c r="HA79" s="226"/>
      <c r="HB79" s="226"/>
      <c r="HC79" s="226"/>
      <c r="HD79" s="226"/>
      <c r="HE79" s="226"/>
      <c r="HF79" s="226"/>
      <c r="HG79" s="226"/>
      <c r="HH79" s="226"/>
      <c r="HI79" s="226"/>
      <c r="HJ79" s="226"/>
      <c r="HK79" s="226"/>
      <c r="HL79" s="226"/>
    </row>
    <row r="80" spans="1:220" s="219" customFormat="1" ht="15" customHeight="1">
      <c r="A80" s="211"/>
      <c r="N80" s="225"/>
      <c r="O80" s="225"/>
      <c r="P80" s="226"/>
      <c r="Q80" s="236"/>
      <c r="R80" s="244"/>
      <c r="S80" s="244"/>
      <c r="T80" s="244"/>
      <c r="U80" s="244"/>
      <c r="V80" s="226"/>
      <c r="W80" s="226"/>
      <c r="Y80" s="226"/>
      <c r="AA80" s="226"/>
      <c r="AB80" s="226"/>
      <c r="AC80" s="226"/>
      <c r="AD80" s="226"/>
      <c r="AE80" s="226"/>
      <c r="AF80" s="226"/>
      <c r="AG80" s="226"/>
      <c r="AH80" s="226"/>
      <c r="AI80" s="226"/>
      <c r="AJ80" s="226"/>
      <c r="AK80" s="226"/>
      <c r="AL80" s="226"/>
      <c r="AM80" s="226"/>
      <c r="AN80" s="226"/>
      <c r="AO80" s="226"/>
      <c r="AP80" s="226"/>
      <c r="AQ80" s="226"/>
      <c r="AR80" s="226"/>
      <c r="AS80" s="226"/>
      <c r="AT80" s="226"/>
      <c r="AU80" s="226"/>
      <c r="AV80" s="226"/>
      <c r="AW80" s="226"/>
      <c r="AX80" s="226"/>
      <c r="AY80" s="226"/>
      <c r="AZ80" s="226"/>
      <c r="BA80" s="226"/>
      <c r="BB80" s="226"/>
      <c r="BC80" s="226"/>
      <c r="BD80" s="226"/>
      <c r="BE80" s="226"/>
      <c r="BF80" s="226"/>
      <c r="BG80" s="226"/>
      <c r="BH80" s="226"/>
      <c r="BI80" s="226"/>
      <c r="BJ80" s="226"/>
      <c r="BK80" s="226"/>
      <c r="BL80" s="226"/>
      <c r="BM80" s="226"/>
      <c r="BN80" s="226"/>
      <c r="BO80" s="226"/>
      <c r="BP80" s="226"/>
      <c r="BQ80" s="226"/>
      <c r="BR80" s="226"/>
      <c r="BS80" s="226"/>
      <c r="BT80" s="226"/>
      <c r="BU80" s="226"/>
      <c r="BV80" s="226"/>
      <c r="BW80" s="226"/>
      <c r="BX80" s="226"/>
      <c r="BY80" s="226"/>
      <c r="BZ80" s="226"/>
      <c r="CA80" s="226"/>
      <c r="CB80" s="226"/>
      <c r="CC80" s="226"/>
      <c r="CD80" s="226"/>
      <c r="CE80" s="226"/>
      <c r="CF80" s="226"/>
      <c r="CG80" s="226"/>
      <c r="CH80" s="226"/>
      <c r="CI80" s="226"/>
      <c r="CJ80" s="226"/>
      <c r="CK80" s="226"/>
      <c r="CL80" s="226"/>
      <c r="CM80" s="226"/>
      <c r="CN80" s="226"/>
      <c r="CO80" s="226"/>
      <c r="CP80" s="226"/>
      <c r="CQ80" s="226"/>
      <c r="CR80" s="226"/>
      <c r="CS80" s="226"/>
      <c r="CT80" s="226"/>
      <c r="CU80" s="226"/>
      <c r="CV80" s="226"/>
      <c r="CW80" s="226"/>
      <c r="CX80" s="226"/>
      <c r="CY80" s="226"/>
      <c r="CZ80" s="226"/>
      <c r="DA80" s="226"/>
      <c r="DB80" s="226"/>
      <c r="DC80" s="226"/>
      <c r="DD80" s="226"/>
      <c r="DE80" s="226"/>
      <c r="DF80" s="226"/>
      <c r="DG80" s="226"/>
      <c r="DH80" s="226"/>
      <c r="DI80" s="226"/>
      <c r="DJ80" s="226"/>
      <c r="DK80" s="226"/>
      <c r="DL80" s="226"/>
      <c r="DM80" s="226"/>
      <c r="DN80" s="226"/>
      <c r="DO80" s="226"/>
      <c r="DP80" s="226"/>
      <c r="DQ80" s="226"/>
      <c r="DR80" s="226"/>
      <c r="DS80" s="226"/>
      <c r="DT80" s="226"/>
      <c r="DU80" s="226"/>
      <c r="DV80" s="226"/>
      <c r="DW80" s="226"/>
      <c r="DX80" s="226"/>
      <c r="DY80" s="226"/>
      <c r="DZ80" s="226"/>
      <c r="EA80" s="226"/>
      <c r="EB80" s="226"/>
      <c r="EC80" s="226"/>
      <c r="ED80" s="226"/>
      <c r="EE80" s="226"/>
      <c r="EF80" s="226"/>
      <c r="EG80" s="226"/>
      <c r="EH80" s="226"/>
      <c r="EI80" s="226"/>
      <c r="EJ80" s="226"/>
      <c r="EK80" s="226"/>
      <c r="EL80" s="226"/>
      <c r="EM80" s="226"/>
      <c r="EN80" s="226"/>
      <c r="EO80" s="226"/>
      <c r="EP80" s="226"/>
      <c r="EQ80" s="226"/>
      <c r="ER80" s="226"/>
      <c r="ES80" s="226"/>
      <c r="ET80" s="226"/>
      <c r="EU80" s="226"/>
      <c r="EV80" s="226"/>
      <c r="EW80" s="226"/>
      <c r="EX80" s="226"/>
      <c r="EY80" s="226"/>
      <c r="EZ80" s="226"/>
      <c r="FA80" s="226"/>
      <c r="FB80" s="226"/>
      <c r="FC80" s="226"/>
      <c r="FD80" s="226"/>
      <c r="FE80" s="226"/>
      <c r="FF80" s="226"/>
      <c r="FG80" s="226"/>
      <c r="FH80" s="226"/>
      <c r="FI80" s="226"/>
      <c r="FJ80" s="226"/>
      <c r="FK80" s="226"/>
      <c r="FL80" s="226"/>
      <c r="FM80" s="226"/>
      <c r="FN80" s="226"/>
      <c r="FO80" s="226"/>
      <c r="FP80" s="226"/>
      <c r="FQ80" s="226"/>
      <c r="FR80" s="226"/>
      <c r="FS80" s="226"/>
      <c r="FT80" s="226"/>
      <c r="FU80" s="226"/>
      <c r="FV80" s="226"/>
      <c r="FW80" s="226"/>
      <c r="FX80" s="226"/>
      <c r="FY80" s="226"/>
      <c r="FZ80" s="226"/>
      <c r="GA80" s="226"/>
      <c r="GB80" s="226"/>
      <c r="GC80" s="226"/>
      <c r="GD80" s="226"/>
      <c r="GE80" s="226"/>
      <c r="GF80" s="226"/>
      <c r="GG80" s="226"/>
      <c r="GH80" s="226"/>
      <c r="GI80" s="226"/>
      <c r="GJ80" s="226"/>
      <c r="GK80" s="226"/>
      <c r="GL80" s="226"/>
      <c r="GM80" s="226"/>
      <c r="GN80" s="226"/>
      <c r="GO80" s="226"/>
      <c r="GP80" s="226"/>
      <c r="GQ80" s="226"/>
      <c r="GR80" s="226"/>
      <c r="GS80" s="226"/>
      <c r="GT80" s="226"/>
      <c r="GU80" s="226"/>
      <c r="GV80" s="226"/>
      <c r="GW80" s="226"/>
      <c r="GX80" s="226"/>
      <c r="GY80" s="226"/>
      <c r="GZ80" s="226"/>
      <c r="HA80" s="226"/>
      <c r="HB80" s="226"/>
      <c r="HC80" s="226"/>
      <c r="HD80" s="226"/>
      <c r="HE80" s="226"/>
      <c r="HF80" s="226"/>
      <c r="HG80" s="226"/>
      <c r="HH80" s="226"/>
      <c r="HI80" s="226"/>
      <c r="HJ80" s="226"/>
      <c r="HK80" s="226"/>
      <c r="HL80" s="226"/>
    </row>
    <row r="81" spans="1:220" s="219" customFormat="1" ht="15" customHeight="1">
      <c r="A81" s="211"/>
      <c r="N81" s="225"/>
      <c r="O81" s="225"/>
      <c r="P81" s="226"/>
      <c r="Q81" s="236"/>
      <c r="R81" s="244"/>
      <c r="S81" s="244"/>
      <c r="T81" s="244"/>
      <c r="U81" s="244"/>
      <c r="V81" s="226"/>
      <c r="W81" s="226"/>
      <c r="Y81" s="226"/>
      <c r="AA81" s="226"/>
      <c r="AB81" s="226"/>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6"/>
      <c r="AY81" s="226"/>
      <c r="AZ81" s="226"/>
      <c r="BA81" s="226"/>
      <c r="BB81" s="226"/>
      <c r="BC81" s="226"/>
      <c r="BD81" s="226"/>
      <c r="BE81" s="226"/>
      <c r="BF81" s="226"/>
      <c r="BG81" s="226"/>
      <c r="BH81" s="226"/>
      <c r="BI81" s="226"/>
      <c r="BJ81" s="226"/>
      <c r="BK81" s="226"/>
      <c r="BL81" s="226"/>
      <c r="BM81" s="226"/>
      <c r="BN81" s="226"/>
      <c r="BO81" s="226"/>
      <c r="BP81" s="226"/>
      <c r="BQ81" s="226"/>
      <c r="BR81" s="226"/>
      <c r="BS81" s="226"/>
      <c r="BT81" s="226"/>
      <c r="BU81" s="226"/>
      <c r="BV81" s="226"/>
      <c r="BW81" s="226"/>
      <c r="BX81" s="226"/>
      <c r="BY81" s="226"/>
      <c r="BZ81" s="226"/>
      <c r="CA81" s="226"/>
      <c r="CB81" s="226"/>
      <c r="CC81" s="226"/>
      <c r="CD81" s="226"/>
      <c r="CE81" s="226"/>
      <c r="CF81" s="226"/>
      <c r="CG81" s="226"/>
      <c r="CH81" s="226"/>
      <c r="CI81" s="226"/>
      <c r="CJ81" s="226"/>
      <c r="CK81" s="226"/>
      <c r="CL81" s="226"/>
      <c r="CM81" s="226"/>
      <c r="CN81" s="226"/>
      <c r="CO81" s="226"/>
      <c r="CP81" s="226"/>
      <c r="CQ81" s="226"/>
      <c r="CR81" s="226"/>
      <c r="CS81" s="226"/>
      <c r="CT81" s="226"/>
      <c r="CU81" s="226"/>
      <c r="CV81" s="226"/>
      <c r="CW81" s="226"/>
      <c r="CX81" s="226"/>
      <c r="CY81" s="226"/>
      <c r="CZ81" s="226"/>
      <c r="DA81" s="226"/>
      <c r="DB81" s="226"/>
      <c r="DC81" s="226"/>
      <c r="DD81" s="226"/>
      <c r="DE81" s="226"/>
      <c r="DF81" s="226"/>
      <c r="DG81" s="226"/>
      <c r="DH81" s="226"/>
      <c r="DI81" s="226"/>
      <c r="DJ81" s="226"/>
      <c r="DK81" s="226"/>
      <c r="DL81" s="226"/>
      <c r="DM81" s="226"/>
      <c r="DN81" s="226"/>
      <c r="DO81" s="226"/>
      <c r="DP81" s="226"/>
      <c r="DQ81" s="226"/>
      <c r="DR81" s="226"/>
      <c r="DS81" s="226"/>
      <c r="DT81" s="226"/>
      <c r="DU81" s="226"/>
      <c r="DV81" s="226"/>
      <c r="DW81" s="226"/>
      <c r="DX81" s="226"/>
      <c r="DY81" s="226"/>
      <c r="DZ81" s="226"/>
      <c r="EA81" s="226"/>
      <c r="EB81" s="226"/>
      <c r="EC81" s="226"/>
      <c r="ED81" s="226"/>
      <c r="EE81" s="226"/>
      <c r="EF81" s="226"/>
      <c r="EG81" s="226"/>
      <c r="EH81" s="226"/>
      <c r="EI81" s="226"/>
      <c r="EJ81" s="226"/>
      <c r="EK81" s="226"/>
      <c r="EL81" s="226"/>
      <c r="EM81" s="226"/>
      <c r="EN81" s="226"/>
      <c r="EO81" s="226"/>
      <c r="EP81" s="226"/>
      <c r="EQ81" s="226"/>
      <c r="ER81" s="226"/>
      <c r="ES81" s="226"/>
      <c r="ET81" s="226"/>
      <c r="EU81" s="226"/>
      <c r="EV81" s="226"/>
      <c r="EW81" s="226"/>
      <c r="EX81" s="226"/>
      <c r="EY81" s="226"/>
      <c r="EZ81" s="226"/>
      <c r="FA81" s="226"/>
      <c r="FB81" s="226"/>
      <c r="FC81" s="226"/>
      <c r="FD81" s="226"/>
      <c r="FE81" s="226"/>
      <c r="FF81" s="226"/>
      <c r="FG81" s="226"/>
      <c r="FH81" s="226"/>
      <c r="FI81" s="226"/>
      <c r="FJ81" s="226"/>
      <c r="FK81" s="226"/>
      <c r="FL81" s="226"/>
      <c r="FM81" s="226"/>
      <c r="FN81" s="226"/>
      <c r="FO81" s="226"/>
      <c r="FP81" s="226"/>
      <c r="FQ81" s="226"/>
      <c r="FR81" s="226"/>
      <c r="FS81" s="226"/>
      <c r="FT81" s="226"/>
      <c r="FU81" s="226"/>
      <c r="FV81" s="226"/>
      <c r="FW81" s="226"/>
      <c r="FX81" s="226"/>
      <c r="FY81" s="226"/>
      <c r="FZ81" s="226"/>
      <c r="GA81" s="226"/>
      <c r="GB81" s="226"/>
      <c r="GC81" s="226"/>
      <c r="GD81" s="226"/>
      <c r="GE81" s="226"/>
      <c r="GF81" s="226"/>
      <c r="GG81" s="226"/>
      <c r="GH81" s="226"/>
      <c r="GI81" s="226"/>
      <c r="GJ81" s="226"/>
      <c r="GK81" s="226"/>
      <c r="GL81" s="226"/>
      <c r="GM81" s="226"/>
      <c r="GN81" s="226"/>
      <c r="GO81" s="226"/>
      <c r="GP81" s="226"/>
      <c r="GQ81" s="226"/>
      <c r="GR81" s="226"/>
      <c r="GS81" s="226"/>
      <c r="GT81" s="226"/>
      <c r="GU81" s="226"/>
      <c r="GV81" s="226"/>
      <c r="GW81" s="226"/>
      <c r="GX81" s="226"/>
      <c r="GY81" s="226"/>
      <c r="GZ81" s="226"/>
      <c r="HA81" s="226"/>
      <c r="HB81" s="226"/>
      <c r="HC81" s="226"/>
      <c r="HD81" s="226"/>
      <c r="HE81" s="226"/>
      <c r="HF81" s="226"/>
      <c r="HG81" s="226"/>
      <c r="HH81" s="226"/>
      <c r="HI81" s="226"/>
      <c r="HJ81" s="226"/>
      <c r="HK81" s="226"/>
      <c r="HL81" s="226"/>
    </row>
    <row r="82" spans="1:220" s="219" customFormat="1" ht="19.5" customHeight="1">
      <c r="A82" s="211"/>
      <c r="N82" s="225"/>
      <c r="O82" s="225"/>
      <c r="P82" s="226"/>
      <c r="Q82" s="236"/>
      <c r="R82" s="244"/>
      <c r="S82" s="244"/>
      <c r="T82" s="244"/>
      <c r="U82" s="244"/>
      <c r="V82" s="226"/>
      <c r="W82" s="226"/>
      <c r="Y82" s="226"/>
      <c r="AA82" s="226"/>
      <c r="AB82" s="226"/>
      <c r="AC82" s="226"/>
      <c r="AD82" s="226"/>
      <c r="AE82" s="226"/>
      <c r="AF82" s="226"/>
      <c r="AG82" s="226"/>
      <c r="AH82" s="226"/>
      <c r="AI82" s="226"/>
      <c r="AJ82" s="226"/>
      <c r="AK82" s="226"/>
      <c r="AL82" s="226"/>
      <c r="AM82" s="226"/>
      <c r="AN82" s="226"/>
      <c r="AO82" s="226"/>
      <c r="AP82" s="226"/>
      <c r="AQ82" s="226"/>
      <c r="AR82" s="226"/>
      <c r="AS82" s="226"/>
      <c r="AT82" s="226"/>
      <c r="AU82" s="226"/>
      <c r="AV82" s="226"/>
      <c r="AW82" s="226"/>
      <c r="AX82" s="226"/>
      <c r="AY82" s="226"/>
      <c r="AZ82" s="226"/>
      <c r="BA82" s="226"/>
      <c r="BB82" s="226"/>
      <c r="BC82" s="226"/>
      <c r="BD82" s="226"/>
      <c r="BE82" s="226"/>
      <c r="BF82" s="226"/>
      <c r="BG82" s="226"/>
      <c r="BH82" s="226"/>
      <c r="BI82" s="226"/>
      <c r="BJ82" s="226"/>
      <c r="BK82" s="226"/>
      <c r="BL82" s="226"/>
      <c r="BM82" s="226"/>
      <c r="BN82" s="226"/>
      <c r="BO82" s="226"/>
      <c r="BP82" s="226"/>
      <c r="BQ82" s="226"/>
      <c r="BR82" s="226"/>
      <c r="BS82" s="226"/>
      <c r="BT82" s="226"/>
      <c r="BU82" s="226"/>
      <c r="BV82" s="226"/>
      <c r="BW82" s="226"/>
      <c r="BX82" s="226"/>
      <c r="BY82" s="226"/>
      <c r="BZ82" s="226"/>
      <c r="CA82" s="226"/>
      <c r="CB82" s="226"/>
      <c r="CC82" s="226"/>
      <c r="CD82" s="226"/>
      <c r="CE82" s="226"/>
      <c r="CF82" s="226"/>
      <c r="CG82" s="226"/>
      <c r="CH82" s="226"/>
      <c r="CI82" s="226"/>
      <c r="CJ82" s="226"/>
      <c r="CK82" s="226"/>
      <c r="CL82" s="226"/>
      <c r="CM82" s="226"/>
      <c r="CN82" s="226"/>
      <c r="CO82" s="226"/>
      <c r="CP82" s="226"/>
      <c r="CQ82" s="226"/>
      <c r="CR82" s="226"/>
      <c r="CS82" s="226"/>
      <c r="CT82" s="226"/>
      <c r="CU82" s="226"/>
      <c r="CV82" s="226"/>
      <c r="CW82" s="226"/>
      <c r="CX82" s="226"/>
      <c r="CY82" s="226"/>
      <c r="CZ82" s="226"/>
      <c r="DA82" s="226"/>
      <c r="DB82" s="226"/>
      <c r="DC82" s="226"/>
      <c r="DD82" s="226"/>
      <c r="DE82" s="226"/>
      <c r="DF82" s="226"/>
      <c r="DG82" s="226"/>
      <c r="DH82" s="226"/>
      <c r="DI82" s="226"/>
      <c r="DJ82" s="226"/>
      <c r="DK82" s="226"/>
      <c r="DL82" s="226"/>
      <c r="DM82" s="226"/>
      <c r="DN82" s="226"/>
      <c r="DO82" s="226"/>
      <c r="DP82" s="226"/>
      <c r="DQ82" s="226"/>
      <c r="DR82" s="226"/>
      <c r="DS82" s="226"/>
      <c r="DT82" s="226"/>
      <c r="DU82" s="226"/>
      <c r="DV82" s="226"/>
      <c r="DW82" s="226"/>
      <c r="DX82" s="226"/>
      <c r="DY82" s="226"/>
      <c r="DZ82" s="226"/>
      <c r="EA82" s="226"/>
      <c r="EB82" s="226"/>
      <c r="EC82" s="226"/>
      <c r="ED82" s="226"/>
      <c r="EE82" s="226"/>
      <c r="EF82" s="226"/>
      <c r="EG82" s="226"/>
      <c r="EH82" s="226"/>
      <c r="EI82" s="226"/>
      <c r="EJ82" s="226"/>
      <c r="EK82" s="226"/>
      <c r="EL82" s="226"/>
      <c r="EM82" s="226"/>
      <c r="EN82" s="226"/>
      <c r="EO82" s="226"/>
      <c r="EP82" s="226"/>
      <c r="EQ82" s="226"/>
      <c r="ER82" s="226"/>
      <c r="ES82" s="226"/>
      <c r="ET82" s="226"/>
      <c r="EU82" s="226"/>
      <c r="EV82" s="226"/>
      <c r="EW82" s="226"/>
      <c r="EX82" s="226"/>
      <c r="EY82" s="226"/>
      <c r="EZ82" s="226"/>
      <c r="FA82" s="226"/>
      <c r="FB82" s="226"/>
      <c r="FC82" s="226"/>
      <c r="FD82" s="226"/>
      <c r="FE82" s="226"/>
      <c r="FF82" s="226"/>
      <c r="FG82" s="226"/>
      <c r="FH82" s="226"/>
      <c r="FI82" s="226"/>
      <c r="FJ82" s="226"/>
      <c r="FK82" s="226"/>
      <c r="FL82" s="226"/>
      <c r="FM82" s="226"/>
      <c r="FN82" s="226"/>
      <c r="FO82" s="226"/>
      <c r="FP82" s="226"/>
      <c r="FQ82" s="226"/>
      <c r="FR82" s="226"/>
      <c r="FS82" s="226"/>
      <c r="FT82" s="226"/>
      <c r="FU82" s="226"/>
      <c r="FV82" s="226"/>
      <c r="FW82" s="226"/>
      <c r="FX82" s="226"/>
      <c r="FY82" s="226"/>
      <c r="FZ82" s="226"/>
      <c r="GA82" s="226"/>
      <c r="GB82" s="226"/>
      <c r="GC82" s="226"/>
      <c r="GD82" s="226"/>
      <c r="GE82" s="226"/>
      <c r="GF82" s="226"/>
      <c r="GG82" s="226"/>
      <c r="GH82" s="226"/>
      <c r="GI82" s="226"/>
      <c r="GJ82" s="226"/>
      <c r="GK82" s="226"/>
      <c r="GL82" s="226"/>
      <c r="GM82" s="226"/>
      <c r="GN82" s="226"/>
      <c r="GO82" s="226"/>
      <c r="GP82" s="226"/>
      <c r="GQ82" s="226"/>
      <c r="GR82" s="226"/>
      <c r="GS82" s="226"/>
      <c r="GT82" s="226"/>
      <c r="GU82" s="226"/>
      <c r="GV82" s="226"/>
      <c r="GW82" s="226"/>
      <c r="GX82" s="226"/>
      <c r="GY82" s="226"/>
      <c r="GZ82" s="226"/>
      <c r="HA82" s="226"/>
      <c r="HB82" s="226"/>
      <c r="HC82" s="226"/>
      <c r="HD82" s="226"/>
      <c r="HE82" s="226"/>
      <c r="HF82" s="226"/>
      <c r="HG82" s="226"/>
      <c r="HH82" s="226"/>
      <c r="HI82" s="226"/>
      <c r="HJ82" s="226"/>
      <c r="HK82" s="226"/>
      <c r="HL82" s="226"/>
    </row>
    <row r="83" spans="1:21" s="219" customFormat="1" ht="15.75">
      <c r="A83" s="211"/>
      <c r="N83" s="218"/>
      <c r="O83" s="218"/>
      <c r="Q83" s="236"/>
      <c r="R83" s="236"/>
      <c r="S83" s="236"/>
      <c r="T83" s="236"/>
      <c r="U83" s="236"/>
    </row>
    <row r="84" spans="1:21" s="219" customFormat="1" ht="15.75">
      <c r="A84" s="211"/>
      <c r="N84" s="218"/>
      <c r="O84" s="218"/>
      <c r="Q84" s="236"/>
      <c r="R84" s="236"/>
      <c r="S84" s="236"/>
      <c r="T84" s="236"/>
      <c r="U84" s="236"/>
    </row>
    <row r="85" spans="1:21" s="219" customFormat="1" ht="15.75">
      <c r="A85" s="211"/>
      <c r="N85" s="218"/>
      <c r="O85" s="218"/>
      <c r="Q85" s="236"/>
      <c r="R85" s="236"/>
      <c r="S85" s="236"/>
      <c r="T85" s="236"/>
      <c r="U85" s="236"/>
    </row>
    <row r="86" spans="1:21" s="219" customFormat="1" ht="15.75">
      <c r="A86" s="211"/>
      <c r="N86" s="218"/>
      <c r="O86" s="218"/>
      <c r="Q86" s="236"/>
      <c r="R86" s="236"/>
      <c r="S86" s="236"/>
      <c r="T86" s="236"/>
      <c r="U86" s="236"/>
    </row>
    <row r="87" spans="1:21" s="219" customFormat="1" ht="15.75">
      <c r="A87" s="211"/>
      <c r="N87" s="218"/>
      <c r="O87" s="218"/>
      <c r="Q87" s="236"/>
      <c r="R87" s="236"/>
      <c r="S87" s="236"/>
      <c r="T87" s="236"/>
      <c r="U87" s="236"/>
    </row>
    <row r="88" spans="1:21" s="219" customFormat="1" ht="15.75">
      <c r="A88" s="211"/>
      <c r="C88" s="223"/>
      <c r="D88" s="223"/>
      <c r="E88" s="223"/>
      <c r="F88" s="223"/>
      <c r="G88" s="223"/>
      <c r="H88" s="223"/>
      <c r="I88" s="223"/>
      <c r="J88" s="211"/>
      <c r="K88" s="224"/>
      <c r="L88" s="224"/>
      <c r="M88" s="217"/>
      <c r="N88" s="218"/>
      <c r="O88" s="218"/>
      <c r="Q88" s="236"/>
      <c r="R88" s="236"/>
      <c r="S88" s="236"/>
      <c r="T88" s="236"/>
      <c r="U88" s="236"/>
    </row>
    <row r="89" spans="1:21" s="219" customFormat="1" ht="15.75">
      <c r="A89" s="211"/>
      <c r="C89" s="223"/>
      <c r="D89" s="223"/>
      <c r="E89" s="223"/>
      <c r="F89" s="223"/>
      <c r="G89" s="223"/>
      <c r="H89" s="223"/>
      <c r="I89" s="223"/>
      <c r="J89" s="211"/>
      <c r="K89" s="224"/>
      <c r="L89" s="224"/>
      <c r="M89" s="217"/>
      <c r="N89" s="218"/>
      <c r="O89" s="218"/>
      <c r="Q89" s="236"/>
      <c r="R89" s="236"/>
      <c r="S89" s="236"/>
      <c r="T89" s="236"/>
      <c r="U89" s="236"/>
    </row>
    <row r="90" spans="1:21" s="219" customFormat="1" ht="15.75">
      <c r="A90" s="211"/>
      <c r="C90" s="223"/>
      <c r="D90" s="223"/>
      <c r="E90" s="223"/>
      <c r="F90" s="223"/>
      <c r="G90" s="223"/>
      <c r="H90" s="223"/>
      <c r="I90" s="223"/>
      <c r="J90" s="211"/>
      <c r="K90" s="224"/>
      <c r="L90" s="224"/>
      <c r="M90" s="217"/>
      <c r="N90" s="218"/>
      <c r="O90" s="218"/>
      <c r="Q90" s="236"/>
      <c r="R90" s="236"/>
      <c r="S90" s="236"/>
      <c r="T90" s="236"/>
      <c r="U90" s="236"/>
    </row>
    <row r="91" spans="1:21" s="219" customFormat="1" ht="15.75">
      <c r="A91" s="211"/>
      <c r="C91" s="223"/>
      <c r="D91" s="223"/>
      <c r="E91" s="223"/>
      <c r="F91" s="223"/>
      <c r="G91" s="223"/>
      <c r="H91" s="223"/>
      <c r="I91" s="223"/>
      <c r="J91" s="211"/>
      <c r="K91" s="224"/>
      <c r="L91" s="224"/>
      <c r="M91" s="217"/>
      <c r="N91" s="218"/>
      <c r="O91" s="218"/>
      <c r="Q91" s="236"/>
      <c r="R91" s="236"/>
      <c r="S91" s="236"/>
      <c r="T91" s="236"/>
      <c r="U91" s="236"/>
    </row>
    <row r="92" spans="1:21" s="219" customFormat="1" ht="15.75">
      <c r="A92" s="211"/>
      <c r="C92" s="223"/>
      <c r="D92" s="223"/>
      <c r="E92" s="223"/>
      <c r="F92" s="223"/>
      <c r="G92" s="223"/>
      <c r="H92" s="223"/>
      <c r="I92" s="223"/>
      <c r="J92" s="211"/>
      <c r="K92" s="224"/>
      <c r="L92" s="224"/>
      <c r="M92" s="217"/>
      <c r="N92" s="218"/>
      <c r="O92" s="218"/>
      <c r="Q92" s="236"/>
      <c r="R92" s="236"/>
      <c r="S92" s="236"/>
      <c r="T92" s="236"/>
      <c r="U92" s="236"/>
    </row>
    <row r="93" spans="1:21" s="219" customFormat="1" ht="15">
      <c r="A93" s="227"/>
      <c r="C93" s="213"/>
      <c r="D93" s="213"/>
      <c r="E93" s="213"/>
      <c r="F93" s="228"/>
      <c r="G93" s="228"/>
      <c r="H93" s="213"/>
      <c r="I93" s="229"/>
      <c r="J93" s="213"/>
      <c r="K93" s="213"/>
      <c r="L93" s="213"/>
      <c r="M93" s="213"/>
      <c r="N93" s="218"/>
      <c r="O93" s="218"/>
      <c r="Q93" s="236"/>
      <c r="R93" s="236"/>
      <c r="S93" s="236"/>
      <c r="T93" s="236"/>
      <c r="U93" s="236"/>
    </row>
    <row r="94" spans="1:21" s="219" customFormat="1" ht="15.75">
      <c r="A94" s="230"/>
      <c r="C94" s="213"/>
      <c r="D94" s="213"/>
      <c r="E94" s="213"/>
      <c r="F94" s="228"/>
      <c r="G94" s="228"/>
      <c r="H94" s="213"/>
      <c r="I94" s="229"/>
      <c r="J94" s="213"/>
      <c r="K94" s="213"/>
      <c r="L94" s="213"/>
      <c r="M94" s="213"/>
      <c r="N94" s="218"/>
      <c r="O94" s="218"/>
      <c r="Q94" s="236"/>
      <c r="R94" s="236"/>
      <c r="S94" s="236"/>
      <c r="T94" s="236"/>
      <c r="U94" s="236"/>
    </row>
    <row r="95" spans="1:21" s="219" customFormat="1" ht="15">
      <c r="A95" s="227"/>
      <c r="C95" s="213"/>
      <c r="D95" s="213"/>
      <c r="E95" s="213"/>
      <c r="F95" s="228"/>
      <c r="G95" s="228"/>
      <c r="H95" s="231"/>
      <c r="I95" s="229"/>
      <c r="J95" s="213"/>
      <c r="K95" s="213"/>
      <c r="L95" s="213"/>
      <c r="M95" s="213"/>
      <c r="N95" s="218"/>
      <c r="O95" s="218"/>
      <c r="Q95" s="236"/>
      <c r="R95" s="236"/>
      <c r="S95" s="236"/>
      <c r="T95" s="236"/>
      <c r="U95" s="236"/>
    </row>
    <row r="96" spans="1:21" s="219" customFormat="1" ht="15">
      <c r="A96" s="227"/>
      <c r="C96" s="213"/>
      <c r="D96" s="213"/>
      <c r="E96" s="213"/>
      <c r="F96" s="228"/>
      <c r="G96" s="228"/>
      <c r="H96" s="213"/>
      <c r="I96" s="229"/>
      <c r="J96" s="213"/>
      <c r="K96" s="213"/>
      <c r="L96" s="213"/>
      <c r="M96" s="213"/>
      <c r="N96" s="218"/>
      <c r="O96" s="218"/>
      <c r="Q96" s="236"/>
      <c r="R96" s="236"/>
      <c r="S96" s="236"/>
      <c r="T96" s="236"/>
      <c r="U96" s="236"/>
    </row>
    <row r="97" spans="1:15" ht="15">
      <c r="A97" s="80"/>
      <c r="C97" s="81"/>
      <c r="D97" s="81"/>
      <c r="E97" s="81"/>
      <c r="F97" s="82"/>
      <c r="G97" s="82"/>
      <c r="H97" s="81"/>
      <c r="I97" s="83"/>
      <c r="J97" s="81"/>
      <c r="K97" s="81"/>
      <c r="L97" s="81"/>
      <c r="M97" s="81"/>
      <c r="N97" s="33"/>
      <c r="O97" s="33"/>
    </row>
    <row r="98" spans="1:15" ht="15">
      <c r="A98" s="46"/>
      <c r="C98" s="46"/>
      <c r="D98" s="46"/>
      <c r="E98" s="46"/>
      <c r="F98" s="46"/>
      <c r="G98" s="46"/>
      <c r="H98" s="46"/>
      <c r="I98" s="46"/>
      <c r="J98" s="46"/>
      <c r="K98" s="46"/>
      <c r="L98" s="46"/>
      <c r="M98" s="46"/>
      <c r="N98" s="33"/>
      <c r="O98" s="33"/>
    </row>
    <row r="99" spans="1:15" ht="15">
      <c r="A99" s="46"/>
      <c r="C99" s="46"/>
      <c r="D99" s="46"/>
      <c r="E99" s="46"/>
      <c r="F99" s="46"/>
      <c r="G99" s="46"/>
      <c r="H99" s="46"/>
      <c r="I99" s="46"/>
      <c r="J99" s="46"/>
      <c r="K99" s="46"/>
      <c r="L99" s="46"/>
      <c r="M99" s="46"/>
      <c r="N99" s="33"/>
      <c r="O99" s="33"/>
    </row>
    <row r="100" spans="1:15" ht="15">
      <c r="A100" s="46"/>
      <c r="C100" s="46"/>
      <c r="D100" s="46"/>
      <c r="E100" s="46"/>
      <c r="F100" s="46"/>
      <c r="G100" s="46"/>
      <c r="H100" s="46"/>
      <c r="I100" s="46"/>
      <c r="J100" s="46"/>
      <c r="K100" s="46"/>
      <c r="L100" s="46"/>
      <c r="M100" s="46"/>
      <c r="N100" s="33"/>
      <c r="O100" s="33"/>
    </row>
    <row r="101" spans="1:15" ht="15">
      <c r="A101" s="46"/>
      <c r="C101" s="46"/>
      <c r="D101" s="46"/>
      <c r="E101" s="46"/>
      <c r="F101" s="46"/>
      <c r="G101" s="46"/>
      <c r="H101" s="46"/>
      <c r="I101" s="46"/>
      <c r="J101" s="46"/>
      <c r="K101" s="46"/>
      <c r="L101" s="46"/>
      <c r="M101" s="46"/>
      <c r="N101" s="33"/>
      <c r="O101" s="33"/>
    </row>
    <row r="102" spans="1:15" ht="15">
      <c r="A102" s="46"/>
      <c r="C102" s="46"/>
      <c r="D102" s="46"/>
      <c r="E102" s="46"/>
      <c r="F102" s="46"/>
      <c r="G102" s="46"/>
      <c r="H102" s="46"/>
      <c r="I102" s="46"/>
      <c r="J102" s="46"/>
      <c r="K102" s="46"/>
      <c r="L102" s="46"/>
      <c r="M102" s="46"/>
      <c r="N102" s="33"/>
      <c r="O102" s="33"/>
    </row>
    <row r="103" spans="1:15" ht="15">
      <c r="A103" s="46"/>
      <c r="C103" s="46"/>
      <c r="D103" s="46"/>
      <c r="E103" s="46"/>
      <c r="F103" s="46"/>
      <c r="G103" s="46"/>
      <c r="H103" s="46"/>
      <c r="I103" s="46"/>
      <c r="J103" s="46"/>
      <c r="K103" s="46"/>
      <c r="L103" s="46"/>
      <c r="M103" s="46"/>
      <c r="N103" s="33"/>
      <c r="O103" s="33"/>
    </row>
  </sheetData>
  <sheetProtection password="EAAE" sheet="1"/>
  <mergeCells count="21">
    <mergeCell ref="J46:L46"/>
    <mergeCell ref="J47:L47"/>
    <mergeCell ref="C35:E35"/>
    <mergeCell ref="C36:E36"/>
    <mergeCell ref="C37:E37"/>
    <mergeCell ref="C40:E40"/>
    <mergeCell ref="J44:L44"/>
    <mergeCell ref="J45:L45"/>
    <mergeCell ref="F14:L14"/>
    <mergeCell ref="F15:L15"/>
    <mergeCell ref="F16:L16"/>
    <mergeCell ref="F17:I17"/>
    <mergeCell ref="H20:L29"/>
    <mergeCell ref="B33:C33"/>
    <mergeCell ref="I33:M33"/>
    <mergeCell ref="A6:M6"/>
    <mergeCell ref="I9:L9"/>
    <mergeCell ref="I10:J10"/>
    <mergeCell ref="K10:L10"/>
    <mergeCell ref="F12:L12"/>
    <mergeCell ref="F13:L13"/>
  </mergeCells>
  <dataValidations count="5">
    <dataValidation type="list" allowBlank="1" showInputMessage="1" promptTitle="INSTRUCTION" prompt="Choose the desired option from the list that opens by clicking the arrow on the right side of this cell.&#10;&#10;Alternatively you can also write directly to this cell. &#10;" sqref="F17:I17">
      <formula1>$U$3:$U$10</formula1>
    </dataValidation>
    <dataValidation type="list" showInputMessage="1" promptTitle="INSTRUCTION" prompt="Choose the desired option from the list that opens by clicking the arrow on the right side of this cell.&#10;&#10;Alternatively you can also write directly to this cell. " sqref="C40:E40">
      <formula1>$T$3:$T$15</formula1>
    </dataValidation>
    <dataValidation type="list" showInputMessage="1" promptTitle="INSTRUCTION" prompt="Choose the desired option from the list that opens by clicking the arrow on the right side of this cell.&#10;&#10;Alternatively you can also write directly to this cell. " sqref="C36:E36">
      <formula1>Harjalevyt</formula1>
    </dataValidation>
    <dataValidation type="list" showInputMessage="1" promptTitle="INSTRUCTION" prompt="Choose the desired option from the list that opens by clicking the arrow on the right side of this cell.&#10;&#10;Alternatively you can also write directly to this cell. &#10;" sqref="C35:E35">
      <formula1>Laatat</formula1>
    </dataValidation>
    <dataValidation type="list" showInputMessage="1" promptTitle="INSTRUCTION" prompt="Choose the desired option from the list that opens by clicking the arrow on the right side of this cell.&#10;&#10;Alternatively you can also write directly to this cell. " sqref="C37:E37">
      <formula1>$S$3:$S$10</formula1>
    </dataValidation>
  </dataValidations>
  <printOptions horizontalCentered="1" verticalCentered="1"/>
  <pageMargins left="0.52" right="0.53" top="0.52" bottom="0.77" header="0.5118110236220472" footer="0.5118110236220472"/>
  <pageSetup fitToHeight="1" fitToWidth="1" horizontalDpi="300" verticalDpi="300" orientation="landscape" paperSize="9" scale="56" r:id="rId6"/>
  <headerFooter alignWithMargins="0">
    <oddFooter>&amp;R&amp;F
Printed &amp;D</oddFooter>
  </headerFooter>
  <drawing r:id="rId5"/>
  <legacyDrawing r:id="rId4"/>
  <oleObjects>
    <oleObject progId="Designer.Drawing.7" shapeId="39169239" r:id="rId2"/>
    <oleObject progId="iGrafx.Image.1" shapeId="39169240" r:id="rId3"/>
  </oleObjects>
</worksheet>
</file>

<file path=xl/worksheets/sheet3.xml><?xml version="1.0" encoding="utf-8"?>
<worksheet xmlns="http://schemas.openxmlformats.org/spreadsheetml/2006/main" xmlns:r="http://schemas.openxmlformats.org/officeDocument/2006/relationships">
  <sheetPr codeName="Sheet5">
    <pageSetUpPr fitToPage="1"/>
  </sheetPr>
  <dimension ref="A1:HL103"/>
  <sheetViews>
    <sheetView showGridLines="0" zoomScale="75" zoomScaleNormal="75" zoomScaleSheetLayoutView="75" zoomScalePageLayoutView="0" workbookViewId="0" topLeftCell="A21">
      <selection activeCell="M53" sqref="M53"/>
    </sheetView>
  </sheetViews>
  <sheetFormatPr defaultColWidth="12.421875" defaultRowHeight="12.75"/>
  <cols>
    <col min="1" max="1" width="11.7109375" style="14" customWidth="1"/>
    <col min="2" max="2" width="33.140625" style="14" customWidth="1"/>
    <col min="3" max="3" width="7.7109375" style="14" customWidth="1"/>
    <col min="4" max="4" width="10.421875" style="14" customWidth="1"/>
    <col min="5" max="5" width="17.00390625" style="14" customWidth="1"/>
    <col min="6" max="12" width="15.140625" style="14" customWidth="1"/>
    <col min="13" max="13" width="21.8515625" style="14" customWidth="1"/>
    <col min="14" max="14" width="40.140625" style="46" customWidth="1"/>
    <col min="15" max="16" width="12.7109375" style="14" customWidth="1"/>
    <col min="17" max="21" width="40.8515625" style="236" customWidth="1"/>
    <col min="22" max="22" width="12.421875" style="219" customWidth="1"/>
    <col min="23" max="23" width="12.421875" style="14" customWidth="1"/>
    <col min="24" max="24" width="9.140625" style="0" customWidth="1"/>
    <col min="25" max="25" width="12.421875" style="14" customWidth="1"/>
    <col min="26" max="26" width="9.140625" style="0" customWidth="1"/>
    <col min="27" max="16384" width="12.421875" style="14" customWidth="1"/>
  </cols>
  <sheetData>
    <row r="1" spans="1:220" ht="18" customHeight="1">
      <c r="A1" s="8"/>
      <c r="B1" s="9"/>
      <c r="C1" s="10"/>
      <c r="D1" s="10"/>
      <c r="E1" s="11"/>
      <c r="F1" s="10"/>
      <c r="G1" s="10"/>
      <c r="H1" s="10"/>
      <c r="I1" s="10"/>
      <c r="J1" s="10"/>
      <c r="K1" s="10"/>
      <c r="L1" s="10"/>
      <c r="M1" s="1"/>
      <c r="N1" s="12"/>
      <c r="O1" s="12"/>
      <c r="P1" s="13"/>
      <c r="Q1" s="244"/>
      <c r="R1" s="244"/>
      <c r="S1" s="244"/>
      <c r="T1" s="244"/>
      <c r="U1" s="244"/>
      <c r="V1" s="226"/>
      <c r="W1" s="13"/>
      <c r="Y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row>
    <row r="2" spans="1:220" ht="18" customHeight="1">
      <c r="A2" s="15"/>
      <c r="B2" s="16"/>
      <c r="C2" s="17"/>
      <c r="D2" s="17"/>
      <c r="E2" s="132" t="s">
        <v>28</v>
      </c>
      <c r="F2" s="17"/>
      <c r="G2" s="17"/>
      <c r="H2" s="17"/>
      <c r="I2" s="17"/>
      <c r="J2" s="17"/>
      <c r="K2" s="17"/>
      <c r="L2" s="17"/>
      <c r="M2" s="2"/>
      <c r="N2" s="12"/>
      <c r="O2" s="12"/>
      <c r="P2" s="13"/>
      <c r="Q2" s="244"/>
      <c r="R2" s="244"/>
      <c r="S2" s="244"/>
      <c r="T2" s="244"/>
      <c r="U2" s="244"/>
      <c r="V2" s="226"/>
      <c r="W2" s="13"/>
      <c r="Y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row>
    <row r="3" spans="1:220" ht="18" customHeight="1">
      <c r="A3" s="15"/>
      <c r="B3" s="16"/>
      <c r="C3" s="17"/>
      <c r="D3" s="17"/>
      <c r="E3" s="132" t="s">
        <v>29</v>
      </c>
      <c r="F3" s="17"/>
      <c r="G3" s="17"/>
      <c r="H3" s="17"/>
      <c r="I3" s="17"/>
      <c r="J3" s="17"/>
      <c r="K3" s="17"/>
      <c r="L3" s="17"/>
      <c r="M3" s="2"/>
      <c r="N3" s="12"/>
      <c r="O3" s="12"/>
      <c r="P3" s="13"/>
      <c r="Q3" s="232" t="s">
        <v>90</v>
      </c>
      <c r="R3" s="232" t="s">
        <v>90</v>
      </c>
      <c r="S3" s="232" t="s">
        <v>90</v>
      </c>
      <c r="T3" s="232" t="s">
        <v>90</v>
      </c>
      <c r="U3" s="232" t="s">
        <v>38</v>
      </c>
      <c r="V3" s="214"/>
      <c r="W3" s="215"/>
      <c r="Y3" s="216"/>
      <c r="AA3" s="216"/>
      <c r="AB3" s="217"/>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row>
    <row r="4" spans="1:220" ht="18" customHeight="1">
      <c r="A4" s="15"/>
      <c r="B4" s="16"/>
      <c r="C4" s="17"/>
      <c r="D4" s="17"/>
      <c r="E4" s="132" t="s">
        <v>206</v>
      </c>
      <c r="F4" s="17"/>
      <c r="G4" s="17"/>
      <c r="H4" s="17"/>
      <c r="I4" s="17"/>
      <c r="J4" s="17"/>
      <c r="K4" s="17"/>
      <c r="L4" s="17"/>
      <c r="M4" s="2"/>
      <c r="N4" s="12"/>
      <c r="O4" s="12"/>
      <c r="P4" s="13"/>
      <c r="Q4" s="232" t="s">
        <v>195</v>
      </c>
      <c r="R4" s="68" t="s">
        <v>199</v>
      </c>
      <c r="S4" s="68" t="s">
        <v>167</v>
      </c>
      <c r="T4" s="233" t="s">
        <v>168</v>
      </c>
      <c r="U4" s="234" t="s">
        <v>2</v>
      </c>
      <c r="V4" s="214"/>
      <c r="W4" s="215"/>
      <c r="Y4" s="216"/>
      <c r="AA4" s="216"/>
      <c r="AB4" s="217"/>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row>
    <row r="5" spans="1:220" ht="18" customHeight="1">
      <c r="A5" s="15"/>
      <c r="B5" s="16"/>
      <c r="C5" s="17"/>
      <c r="D5" s="17"/>
      <c r="E5" s="132" t="s">
        <v>207</v>
      </c>
      <c r="F5" s="17"/>
      <c r="G5" s="17"/>
      <c r="H5" s="17"/>
      <c r="I5" s="17"/>
      <c r="J5" s="17"/>
      <c r="K5" s="17"/>
      <c r="L5" s="17"/>
      <c r="M5" s="2"/>
      <c r="N5" s="12"/>
      <c r="O5" s="12"/>
      <c r="P5" s="13"/>
      <c r="Q5" s="68" t="s">
        <v>196</v>
      </c>
      <c r="R5" s="68" t="s">
        <v>200</v>
      </c>
      <c r="S5" s="68" t="s">
        <v>185</v>
      </c>
      <c r="T5" s="233" t="s">
        <v>169</v>
      </c>
      <c r="U5" s="234" t="s">
        <v>4</v>
      </c>
      <c r="V5" s="214"/>
      <c r="W5" s="215"/>
      <c r="Y5" s="216"/>
      <c r="AA5" s="216"/>
      <c r="AB5" s="217"/>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row>
    <row r="6" spans="1:220" ht="18" customHeight="1" thickBot="1">
      <c r="A6" s="270"/>
      <c r="B6" s="271"/>
      <c r="C6" s="271"/>
      <c r="D6" s="271"/>
      <c r="E6" s="271"/>
      <c r="F6" s="271"/>
      <c r="G6" s="271"/>
      <c r="H6" s="271"/>
      <c r="I6" s="271"/>
      <c r="J6" s="271"/>
      <c r="K6" s="271"/>
      <c r="L6" s="271"/>
      <c r="M6" s="272"/>
      <c r="N6" s="19"/>
      <c r="O6" s="12"/>
      <c r="P6" s="13"/>
      <c r="Q6" s="68" t="s">
        <v>197</v>
      </c>
      <c r="R6" s="235" t="s">
        <v>201</v>
      </c>
      <c r="S6" s="68" t="s">
        <v>184</v>
      </c>
      <c r="T6" s="233" t="s">
        <v>170</v>
      </c>
      <c r="U6" s="234" t="s">
        <v>5</v>
      </c>
      <c r="V6" s="214"/>
      <c r="W6" s="215"/>
      <c r="Y6" s="216"/>
      <c r="AA6" s="216"/>
      <c r="AB6" s="217"/>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row>
    <row r="7" spans="1:220" ht="36" customHeight="1" thickBot="1">
      <c r="A7" s="204" t="s">
        <v>31</v>
      </c>
      <c r="B7" s="205"/>
      <c r="C7" s="206"/>
      <c r="D7" s="206"/>
      <c r="E7" s="207"/>
      <c r="F7" s="206"/>
      <c r="G7" s="206"/>
      <c r="H7" s="206"/>
      <c r="I7" s="206"/>
      <c r="J7" s="206"/>
      <c r="K7" s="206"/>
      <c r="L7" s="206"/>
      <c r="M7" s="208"/>
      <c r="N7" s="19"/>
      <c r="O7" s="12"/>
      <c r="P7" s="13"/>
      <c r="Q7" s="68" t="s">
        <v>198</v>
      </c>
      <c r="R7" s="68" t="s">
        <v>101</v>
      </c>
      <c r="S7" s="68" t="s">
        <v>186</v>
      </c>
      <c r="T7" s="233" t="s">
        <v>171</v>
      </c>
      <c r="U7" s="234" t="s">
        <v>6</v>
      </c>
      <c r="V7" s="246"/>
      <c r="W7" s="215"/>
      <c r="Y7" s="216"/>
      <c r="AA7" s="216"/>
      <c r="AB7" s="217"/>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row>
    <row r="8" spans="1:220" ht="16.5" customHeight="1">
      <c r="A8" s="20"/>
      <c r="B8" s="21"/>
      <c r="C8" s="22"/>
      <c r="D8" s="22"/>
      <c r="E8" s="22"/>
      <c r="F8" s="22"/>
      <c r="G8" s="22"/>
      <c r="H8" s="22"/>
      <c r="I8" s="23"/>
      <c r="J8" s="24"/>
      <c r="K8" s="23"/>
      <c r="L8" s="23"/>
      <c r="M8" s="3"/>
      <c r="N8" s="19"/>
      <c r="O8" s="12"/>
      <c r="P8" s="13"/>
      <c r="Q8" s="236" t="s">
        <v>202</v>
      </c>
      <c r="R8" s="68" t="s">
        <v>103</v>
      </c>
      <c r="S8" s="68"/>
      <c r="T8" s="233" t="s">
        <v>172</v>
      </c>
      <c r="U8" s="237" t="s">
        <v>7</v>
      </c>
      <c r="W8" s="219"/>
      <c r="Y8" s="219"/>
      <c r="AA8" s="219"/>
      <c r="AB8" s="217"/>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row>
    <row r="9" spans="1:220" s="51" customFormat="1" ht="15" customHeight="1">
      <c r="A9" s="157"/>
      <c r="B9" s="150" t="s">
        <v>63</v>
      </c>
      <c r="C9" s="151"/>
      <c r="D9" s="158"/>
      <c r="E9" s="163">
        <f ca="1">TODAY()</f>
        <v>43690</v>
      </c>
      <c r="F9" s="159"/>
      <c r="G9" s="150" t="s">
        <v>32</v>
      </c>
      <c r="H9" s="151"/>
      <c r="I9" s="276" t="s">
        <v>33</v>
      </c>
      <c r="J9" s="277"/>
      <c r="K9" s="277"/>
      <c r="L9" s="278"/>
      <c r="M9" s="160"/>
      <c r="N9" s="161"/>
      <c r="O9" s="161"/>
      <c r="P9" s="162"/>
      <c r="Q9" s="236" t="s">
        <v>203</v>
      </c>
      <c r="R9" s="238" t="s">
        <v>205</v>
      </c>
      <c r="S9" s="238"/>
      <c r="T9" s="233" t="s">
        <v>173</v>
      </c>
      <c r="U9" s="237" t="s">
        <v>8</v>
      </c>
      <c r="V9" s="219"/>
      <c r="W9" s="219"/>
      <c r="Y9" s="219"/>
      <c r="AA9" s="219"/>
      <c r="AB9" s="217"/>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c r="DE9" s="162"/>
      <c r="DF9" s="162"/>
      <c r="DG9" s="162"/>
      <c r="DH9" s="162"/>
      <c r="DI9" s="162"/>
      <c r="DJ9" s="162"/>
      <c r="DK9" s="162"/>
      <c r="DL9" s="162"/>
      <c r="DM9" s="162"/>
      <c r="DN9" s="162"/>
      <c r="DO9" s="162"/>
      <c r="DP9" s="162"/>
      <c r="DQ9" s="162"/>
      <c r="DR9" s="162"/>
      <c r="DS9" s="162"/>
      <c r="DT9" s="162"/>
      <c r="DU9" s="162"/>
      <c r="DV9" s="162"/>
      <c r="DW9" s="162"/>
      <c r="DX9" s="162"/>
      <c r="DY9" s="162"/>
      <c r="DZ9" s="162"/>
      <c r="EA9" s="162"/>
      <c r="EB9" s="162"/>
      <c r="EC9" s="162"/>
      <c r="ED9" s="162"/>
      <c r="EE9" s="162"/>
      <c r="EF9" s="162"/>
      <c r="EG9" s="162"/>
      <c r="EH9" s="162"/>
      <c r="EI9" s="162"/>
      <c r="EJ9" s="162"/>
      <c r="EK9" s="162"/>
      <c r="EL9" s="162"/>
      <c r="EM9" s="162"/>
      <c r="EN9" s="162"/>
      <c r="EO9" s="162"/>
      <c r="EP9" s="162"/>
      <c r="EQ9" s="162"/>
      <c r="ER9" s="162"/>
      <c r="ES9" s="162"/>
      <c r="ET9" s="162"/>
      <c r="EU9" s="162"/>
      <c r="EV9" s="162"/>
      <c r="EW9" s="162"/>
      <c r="EX9" s="162"/>
      <c r="EY9" s="162"/>
      <c r="EZ9" s="162"/>
      <c r="FA9" s="162"/>
      <c r="FB9" s="162"/>
      <c r="FC9" s="162"/>
      <c r="FD9" s="162"/>
      <c r="FE9" s="162"/>
      <c r="FF9" s="162"/>
      <c r="FG9" s="162"/>
      <c r="FH9" s="162"/>
      <c r="FI9" s="162"/>
      <c r="FJ9" s="162"/>
      <c r="FK9" s="162"/>
      <c r="FL9" s="162"/>
      <c r="FM9" s="162"/>
      <c r="FN9" s="162"/>
      <c r="FO9" s="162"/>
      <c r="FP9" s="162"/>
      <c r="FQ9" s="162"/>
      <c r="FR9" s="162"/>
      <c r="FS9" s="162"/>
      <c r="FT9" s="162"/>
      <c r="FU9" s="162"/>
      <c r="FV9" s="162"/>
      <c r="FW9" s="162"/>
      <c r="FX9" s="162"/>
      <c r="FY9" s="162"/>
      <c r="FZ9" s="162"/>
      <c r="GA9" s="162"/>
      <c r="GB9" s="162"/>
      <c r="GC9" s="162"/>
      <c r="GD9" s="162"/>
      <c r="GE9" s="162"/>
      <c r="GF9" s="162"/>
      <c r="GG9" s="162"/>
      <c r="GH9" s="162"/>
      <c r="GI9" s="162"/>
      <c r="GJ9" s="162"/>
      <c r="GK9" s="162"/>
      <c r="GL9" s="162"/>
      <c r="GM9" s="162"/>
      <c r="GN9" s="162"/>
      <c r="GO9" s="162"/>
      <c r="GP9" s="162"/>
      <c r="GQ9" s="162"/>
      <c r="GR9" s="162"/>
      <c r="GS9" s="162"/>
      <c r="GT9" s="162"/>
      <c r="GU9" s="162"/>
      <c r="GV9" s="162"/>
      <c r="GW9" s="162"/>
      <c r="GX9" s="162"/>
      <c r="GY9" s="162"/>
      <c r="GZ9" s="162"/>
      <c r="HA9" s="162"/>
      <c r="HB9" s="162"/>
      <c r="HC9" s="162"/>
      <c r="HD9" s="162"/>
      <c r="HE9" s="162"/>
      <c r="HF9" s="162"/>
      <c r="HG9" s="162"/>
      <c r="HH9" s="162"/>
      <c r="HI9" s="162"/>
      <c r="HJ9" s="162"/>
      <c r="HK9" s="162"/>
      <c r="HL9" s="162"/>
    </row>
    <row r="10" spans="1:220" ht="16.5" customHeight="1">
      <c r="A10" s="25"/>
      <c r="B10" s="18"/>
      <c r="C10" s="26"/>
      <c r="D10" s="26"/>
      <c r="E10" s="26"/>
      <c r="F10" s="26"/>
      <c r="G10" s="150" t="s">
        <v>148</v>
      </c>
      <c r="H10" s="151"/>
      <c r="I10" s="267" t="s">
        <v>161</v>
      </c>
      <c r="J10" s="292"/>
      <c r="K10" s="293"/>
      <c r="L10" s="294"/>
      <c r="M10" s="4"/>
      <c r="N10" s="19"/>
      <c r="O10" s="12"/>
      <c r="P10" s="13"/>
      <c r="Q10" s="236" t="s">
        <v>204</v>
      </c>
      <c r="S10" s="239"/>
      <c r="T10" s="233" t="s">
        <v>174</v>
      </c>
      <c r="U10" s="238" t="s">
        <v>3</v>
      </c>
      <c r="V10" s="223"/>
      <c r="W10" s="223"/>
      <c r="Y10" s="211"/>
      <c r="AA10" s="216"/>
      <c r="AB10" s="217"/>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row>
    <row r="11" spans="1:220" ht="16.5" customHeight="1">
      <c r="A11" s="25"/>
      <c r="B11" s="29" t="s">
        <v>39</v>
      </c>
      <c r="C11" s="26"/>
      <c r="D11" s="26"/>
      <c r="E11" s="26"/>
      <c r="F11" s="26"/>
      <c r="G11" s="26"/>
      <c r="H11" s="26"/>
      <c r="I11" s="27"/>
      <c r="J11" s="28"/>
      <c r="K11" s="27"/>
      <c r="L11" s="27"/>
      <c r="M11" s="4"/>
      <c r="N11" s="19"/>
      <c r="O11" s="12"/>
      <c r="P11" s="13"/>
      <c r="S11" s="238"/>
      <c r="T11" s="233" t="s">
        <v>175</v>
      </c>
      <c r="U11" s="68"/>
      <c r="V11" s="246"/>
      <c r="W11" s="215"/>
      <c r="Y11" s="216"/>
      <c r="AA11" s="216"/>
      <c r="AB11" s="217"/>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row>
    <row r="12" spans="1:220" ht="16.5" customHeight="1">
      <c r="A12" s="25"/>
      <c r="B12" s="150" t="s">
        <v>65</v>
      </c>
      <c r="C12" s="151"/>
      <c r="D12" s="151"/>
      <c r="E12" s="151"/>
      <c r="F12" s="262" t="s">
        <v>33</v>
      </c>
      <c r="G12" s="263"/>
      <c r="H12" s="263"/>
      <c r="I12" s="263"/>
      <c r="J12" s="263"/>
      <c r="K12" s="263"/>
      <c r="L12" s="264"/>
      <c r="M12" s="4"/>
      <c r="N12" s="19"/>
      <c r="O12" s="12"/>
      <c r="P12" s="13"/>
      <c r="S12" s="238"/>
      <c r="T12" s="233" t="s">
        <v>176</v>
      </c>
      <c r="U12" s="68"/>
      <c r="V12" s="214"/>
      <c r="W12" s="212"/>
      <c r="Y12" s="216"/>
      <c r="AA12" s="216"/>
      <c r="AB12" s="217"/>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row>
    <row r="13" spans="1:220" ht="16.5" customHeight="1">
      <c r="A13" s="25"/>
      <c r="B13" s="152" t="s">
        <v>40</v>
      </c>
      <c r="C13" s="153"/>
      <c r="D13" s="153"/>
      <c r="E13" s="153"/>
      <c r="F13" s="262" t="s">
        <v>34</v>
      </c>
      <c r="G13" s="263"/>
      <c r="H13" s="263"/>
      <c r="I13" s="263"/>
      <c r="J13" s="263"/>
      <c r="K13" s="263"/>
      <c r="L13" s="264"/>
      <c r="M13" s="4"/>
      <c r="N13" s="19"/>
      <c r="O13" s="12"/>
      <c r="P13" s="13"/>
      <c r="S13" s="238"/>
      <c r="T13" s="233" t="s">
        <v>177</v>
      </c>
      <c r="U13" s="68"/>
      <c r="V13" s="247"/>
      <c r="W13" s="213"/>
      <c r="Y13" s="216"/>
      <c r="AA13" s="216"/>
      <c r="AB13" s="217"/>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row>
    <row r="14" spans="1:220" ht="16.5" customHeight="1">
      <c r="A14" s="25"/>
      <c r="B14" s="154" t="s">
        <v>41</v>
      </c>
      <c r="C14" s="153"/>
      <c r="D14" s="153"/>
      <c r="E14" s="153"/>
      <c r="F14" s="262" t="s">
        <v>35</v>
      </c>
      <c r="G14" s="263"/>
      <c r="H14" s="263"/>
      <c r="I14" s="263"/>
      <c r="J14" s="263"/>
      <c r="K14" s="263"/>
      <c r="L14" s="264"/>
      <c r="M14" s="4"/>
      <c r="N14" s="19"/>
      <c r="O14" s="12"/>
      <c r="P14" s="13"/>
      <c r="S14" s="238"/>
      <c r="T14" s="233" t="s">
        <v>178</v>
      </c>
      <c r="U14" s="68"/>
      <c r="V14" s="214"/>
      <c r="W14" s="216"/>
      <c r="Y14" s="216"/>
      <c r="AA14" s="216"/>
      <c r="AB14" s="217"/>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row>
    <row r="15" spans="1:220" ht="16.5" customHeight="1">
      <c r="A15" s="25"/>
      <c r="B15" s="154" t="s">
        <v>42</v>
      </c>
      <c r="C15" s="153"/>
      <c r="D15" s="153"/>
      <c r="E15" s="153"/>
      <c r="F15" s="262" t="s">
        <v>36</v>
      </c>
      <c r="G15" s="263"/>
      <c r="H15" s="263"/>
      <c r="I15" s="263"/>
      <c r="J15" s="263"/>
      <c r="K15" s="263"/>
      <c r="L15" s="264"/>
      <c r="M15" s="4"/>
      <c r="N15" s="19"/>
      <c r="O15" s="12"/>
      <c r="P15" s="13"/>
      <c r="S15" s="238"/>
      <c r="T15" s="233" t="s">
        <v>179</v>
      </c>
      <c r="U15" s="240"/>
      <c r="V15" s="214"/>
      <c r="W15" s="216"/>
      <c r="Y15" s="212"/>
      <c r="AA15" s="212"/>
      <c r="AB15" s="217"/>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row>
    <row r="16" spans="1:220" ht="16.5" customHeight="1">
      <c r="A16" s="25"/>
      <c r="B16" s="154" t="s">
        <v>43</v>
      </c>
      <c r="C16" s="153"/>
      <c r="D16" s="153"/>
      <c r="E16" s="153"/>
      <c r="F16" s="262" t="s">
        <v>37</v>
      </c>
      <c r="G16" s="274"/>
      <c r="H16" s="274"/>
      <c r="I16" s="274"/>
      <c r="J16" s="274"/>
      <c r="K16" s="274"/>
      <c r="L16" s="275"/>
      <c r="M16" s="4"/>
      <c r="N16" s="19"/>
      <c r="O16" s="12"/>
      <c r="P16" s="13"/>
      <c r="S16" s="238"/>
      <c r="T16" s="238"/>
      <c r="U16" s="241"/>
      <c r="V16" s="248"/>
      <c r="W16" s="223"/>
      <c r="Y16" s="211"/>
      <c r="AA16" s="224"/>
      <c r="AB16" s="217"/>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row>
    <row r="17" spans="1:220" ht="15" customHeight="1">
      <c r="A17" s="25"/>
      <c r="B17" s="154" t="s">
        <v>44</v>
      </c>
      <c r="C17" s="153"/>
      <c r="D17" s="153"/>
      <c r="E17" s="153"/>
      <c r="F17" s="267" t="s">
        <v>38</v>
      </c>
      <c r="G17" s="268"/>
      <c r="H17" s="268"/>
      <c r="I17" s="269"/>
      <c r="J17" s="28"/>
      <c r="K17" s="27"/>
      <c r="L17" s="27"/>
      <c r="M17" s="4"/>
      <c r="N17" s="19"/>
      <c r="O17" s="12"/>
      <c r="P17" s="13"/>
      <c r="S17" s="238"/>
      <c r="T17" s="238"/>
      <c r="U17" s="241"/>
      <c r="V17" s="248"/>
      <c r="W17" s="223"/>
      <c r="Y17" s="211"/>
      <c r="AA17" s="224"/>
      <c r="AB17" s="217"/>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row>
    <row r="18" spans="1:220" ht="15" customHeight="1">
      <c r="A18" s="25"/>
      <c r="B18" s="18"/>
      <c r="C18" s="26"/>
      <c r="D18" s="26"/>
      <c r="F18" s="26"/>
      <c r="G18" s="26"/>
      <c r="H18" s="26"/>
      <c r="I18" s="26"/>
      <c r="J18" s="28"/>
      <c r="K18" s="27"/>
      <c r="L18" s="27"/>
      <c r="M18" s="4"/>
      <c r="N18" s="12"/>
      <c r="O18" s="12"/>
      <c r="P18" s="13"/>
      <c r="S18" s="238"/>
      <c r="T18" s="238"/>
      <c r="U18" s="241"/>
      <c r="V18" s="248"/>
      <c r="W18" s="223"/>
      <c r="Y18" s="211"/>
      <c r="AA18" s="224"/>
      <c r="AB18" s="217"/>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row>
    <row r="19" spans="1:220" ht="15" customHeight="1">
      <c r="A19" s="25"/>
      <c r="B19" s="29" t="s">
        <v>45</v>
      </c>
      <c r="C19" s="26"/>
      <c r="D19" s="26"/>
      <c r="E19" s="26"/>
      <c r="F19" s="26"/>
      <c r="G19" s="26"/>
      <c r="H19" s="26"/>
      <c r="I19" s="26"/>
      <c r="J19" s="28"/>
      <c r="K19" s="27"/>
      <c r="L19" s="27"/>
      <c r="M19" s="4"/>
      <c r="N19" s="12"/>
      <c r="O19" s="12"/>
      <c r="P19" s="13"/>
      <c r="U19" s="241"/>
      <c r="V19" s="223"/>
      <c r="W19" s="223"/>
      <c r="Y19" s="211"/>
      <c r="AA19" s="224"/>
      <c r="AB19" s="217"/>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row>
    <row r="20" spans="1:220" ht="19.5" customHeight="1">
      <c r="A20" s="25"/>
      <c r="B20" s="123" t="s">
        <v>55</v>
      </c>
      <c r="C20" s="123"/>
      <c r="D20" s="123"/>
      <c r="E20" s="123"/>
      <c r="F20" s="164"/>
      <c r="G20" s="166" t="s">
        <v>26</v>
      </c>
      <c r="H20" s="279" t="s">
        <v>149</v>
      </c>
      <c r="I20" s="280"/>
      <c r="J20" s="280"/>
      <c r="K20" s="280"/>
      <c r="L20" s="281"/>
      <c r="M20" s="4"/>
      <c r="N20" s="12"/>
      <c r="U20" s="241"/>
      <c r="V20" s="223"/>
      <c r="W20" s="223"/>
      <c r="Y20" s="211"/>
      <c r="AA20" s="224"/>
      <c r="AB20" s="217"/>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row>
    <row r="21" spans="1:28" ht="18">
      <c r="A21" s="25"/>
      <c r="B21" s="124" t="s">
        <v>111</v>
      </c>
      <c r="C21" s="124"/>
      <c r="D21" s="124"/>
      <c r="E21" s="124"/>
      <c r="F21" s="164"/>
      <c r="G21" s="166" t="s">
        <v>10</v>
      </c>
      <c r="H21" s="282"/>
      <c r="I21" s="283"/>
      <c r="J21" s="283"/>
      <c r="K21" s="283"/>
      <c r="L21" s="284"/>
      <c r="M21" s="4"/>
      <c r="N21" s="33"/>
      <c r="R21" s="238"/>
      <c r="U21" s="241"/>
      <c r="V21" s="223"/>
      <c r="W21" s="223"/>
      <c r="Y21" s="211"/>
      <c r="AA21" s="224"/>
      <c r="AB21" s="217"/>
    </row>
    <row r="22" spans="1:28" ht="18">
      <c r="A22" s="25"/>
      <c r="B22" s="124" t="s">
        <v>112</v>
      </c>
      <c r="C22" s="124"/>
      <c r="D22" s="124"/>
      <c r="E22" s="124"/>
      <c r="F22" s="164"/>
      <c r="G22" s="166" t="s">
        <v>10</v>
      </c>
      <c r="H22" s="282"/>
      <c r="I22" s="283"/>
      <c r="J22" s="283"/>
      <c r="K22" s="283"/>
      <c r="L22" s="284"/>
      <c r="M22" s="4"/>
      <c r="N22" s="33"/>
      <c r="O22" s="34"/>
      <c r="P22" s="34"/>
      <c r="R22" s="238"/>
      <c r="U22" s="241"/>
      <c r="V22" s="223"/>
      <c r="W22" s="223"/>
      <c r="Y22" s="211"/>
      <c r="AA22" s="224"/>
      <c r="AB22" s="217"/>
    </row>
    <row r="23" spans="1:28" ht="18">
      <c r="A23" s="25"/>
      <c r="B23" s="124" t="s">
        <v>46</v>
      </c>
      <c r="C23" s="124"/>
      <c r="D23" s="124"/>
      <c r="E23" s="124"/>
      <c r="F23" s="164"/>
      <c r="G23" s="166" t="s">
        <v>10</v>
      </c>
      <c r="H23" s="282"/>
      <c r="I23" s="283"/>
      <c r="J23" s="283"/>
      <c r="K23" s="283"/>
      <c r="L23" s="284"/>
      <c r="M23" s="4"/>
      <c r="N23" s="33"/>
      <c r="O23" s="34"/>
      <c r="P23" s="34"/>
      <c r="R23" s="238"/>
      <c r="U23" s="241"/>
      <c r="V23" s="223"/>
      <c r="W23" s="223"/>
      <c r="Y23" s="211"/>
      <c r="AA23" s="224"/>
      <c r="AB23" s="217"/>
    </row>
    <row r="24" spans="1:28" ht="18">
      <c r="A24" s="25"/>
      <c r="B24" s="124" t="s">
        <v>47</v>
      </c>
      <c r="C24" s="124" t="s">
        <v>48</v>
      </c>
      <c r="D24" s="124"/>
      <c r="E24" s="124"/>
      <c r="F24" s="164"/>
      <c r="G24" s="166" t="s">
        <v>10</v>
      </c>
      <c r="H24" s="282"/>
      <c r="I24" s="283"/>
      <c r="J24" s="283"/>
      <c r="K24" s="283"/>
      <c r="L24" s="284"/>
      <c r="M24" s="4"/>
      <c r="N24" s="33"/>
      <c r="O24" s="34"/>
      <c r="P24" s="34"/>
      <c r="R24" s="238"/>
      <c r="S24" s="242"/>
      <c r="T24" s="242"/>
      <c r="U24" s="241"/>
      <c r="V24" s="223"/>
      <c r="W24" s="223"/>
      <c r="Y24" s="211"/>
      <c r="AA24" s="224"/>
      <c r="AB24" s="217"/>
    </row>
    <row r="25" spans="1:28" ht="18">
      <c r="A25" s="25"/>
      <c r="B25" s="124"/>
      <c r="C25" s="124" t="s">
        <v>49</v>
      </c>
      <c r="D25" s="124"/>
      <c r="E25" s="124"/>
      <c r="F25" s="164"/>
      <c r="G25" s="166" t="s">
        <v>10</v>
      </c>
      <c r="H25" s="282"/>
      <c r="I25" s="283"/>
      <c r="J25" s="283"/>
      <c r="K25" s="283"/>
      <c r="L25" s="284"/>
      <c r="M25" s="4"/>
      <c r="N25" s="33"/>
      <c r="O25" s="34"/>
      <c r="P25" s="34"/>
      <c r="R25" s="238"/>
      <c r="U25" s="241"/>
      <c r="V25" s="223"/>
      <c r="W25" s="223"/>
      <c r="Y25" s="211"/>
      <c r="AA25" s="224"/>
      <c r="AB25" s="217"/>
    </row>
    <row r="26" spans="1:28" ht="18">
      <c r="A26" s="25"/>
      <c r="B26" s="124" t="s">
        <v>50</v>
      </c>
      <c r="C26" s="124"/>
      <c r="D26" s="124"/>
      <c r="E26" s="124"/>
      <c r="F26" s="164"/>
      <c r="G26" s="166" t="s">
        <v>10</v>
      </c>
      <c r="H26" s="282"/>
      <c r="I26" s="283"/>
      <c r="J26" s="283"/>
      <c r="K26" s="283"/>
      <c r="L26" s="284"/>
      <c r="M26" s="4"/>
      <c r="N26" s="33"/>
      <c r="R26" s="238"/>
      <c r="U26" s="241"/>
      <c r="V26" s="223"/>
      <c r="W26" s="223"/>
      <c r="Y26" s="211"/>
      <c r="AA26" s="224"/>
      <c r="AB26" s="217"/>
    </row>
    <row r="27" spans="1:28" ht="18">
      <c r="A27" s="25"/>
      <c r="B27" s="124" t="s">
        <v>155</v>
      </c>
      <c r="C27" s="124"/>
      <c r="D27" s="124"/>
      <c r="E27" s="124"/>
      <c r="F27" s="164"/>
      <c r="G27" s="166" t="s">
        <v>10</v>
      </c>
      <c r="H27" s="282"/>
      <c r="I27" s="283"/>
      <c r="J27" s="283"/>
      <c r="K27" s="283"/>
      <c r="L27" s="284"/>
      <c r="M27" s="4"/>
      <c r="N27" s="33"/>
      <c r="R27" s="238"/>
      <c r="U27" s="241"/>
      <c r="V27" s="223"/>
      <c r="W27" s="223"/>
      <c r="Y27" s="211"/>
      <c r="AA27" s="224"/>
      <c r="AB27" s="217"/>
    </row>
    <row r="28" spans="1:28" ht="18">
      <c r="A28" s="25"/>
      <c r="B28" s="124" t="s">
        <v>156</v>
      </c>
      <c r="C28" s="124"/>
      <c r="D28" s="124"/>
      <c r="E28" s="124"/>
      <c r="F28" s="165"/>
      <c r="G28" s="166" t="str">
        <f>IF(F28=1,"piece","pieces")</f>
        <v>pieces</v>
      </c>
      <c r="H28" s="282"/>
      <c r="I28" s="283"/>
      <c r="J28" s="283"/>
      <c r="K28" s="283"/>
      <c r="L28" s="284"/>
      <c r="M28" s="4"/>
      <c r="N28" s="33"/>
      <c r="R28" s="238"/>
      <c r="U28" s="241"/>
      <c r="V28" s="223"/>
      <c r="W28" s="223"/>
      <c r="Y28" s="211"/>
      <c r="AA28" s="224"/>
      <c r="AB28" s="217"/>
    </row>
    <row r="29" spans="1:28" ht="18">
      <c r="A29" s="25"/>
      <c r="B29" s="124" t="s">
        <v>157</v>
      </c>
      <c r="C29" s="124"/>
      <c r="D29" s="124"/>
      <c r="E29" s="124"/>
      <c r="F29" s="164"/>
      <c r="G29" s="166" t="s">
        <v>10</v>
      </c>
      <c r="H29" s="285"/>
      <c r="I29" s="286"/>
      <c r="J29" s="286"/>
      <c r="K29" s="286"/>
      <c r="L29" s="287"/>
      <c r="M29" s="4"/>
      <c r="N29" s="33"/>
      <c r="R29" s="238"/>
      <c r="U29" s="241"/>
      <c r="V29" s="223"/>
      <c r="W29" s="223"/>
      <c r="Y29" s="211"/>
      <c r="AA29" s="224"/>
      <c r="AB29" s="217"/>
    </row>
    <row r="30" spans="1:28" ht="15.75">
      <c r="A30" s="36"/>
      <c r="B30" s="37"/>
      <c r="C30" s="37"/>
      <c r="D30" s="38"/>
      <c r="E30" s="39"/>
      <c r="F30" s="40"/>
      <c r="G30" s="35"/>
      <c r="H30" s="35"/>
      <c r="I30" s="35"/>
      <c r="J30" s="35"/>
      <c r="K30" s="37"/>
      <c r="L30" s="37"/>
      <c r="M30" s="5"/>
      <c r="N30" s="33"/>
      <c r="R30" s="242"/>
      <c r="U30" s="241"/>
      <c r="V30" s="223"/>
      <c r="W30" s="223"/>
      <c r="Y30" s="211"/>
      <c r="AA30" s="224"/>
      <c r="AB30" s="217"/>
    </row>
    <row r="31" spans="1:28" ht="15.75">
      <c r="A31" s="25"/>
      <c r="B31" s="31"/>
      <c r="C31" s="31"/>
      <c r="D31" s="41"/>
      <c r="E31" s="42"/>
      <c r="F31" s="30"/>
      <c r="G31" s="32"/>
      <c r="H31" s="32"/>
      <c r="I31" s="32"/>
      <c r="J31" s="32"/>
      <c r="K31" s="31"/>
      <c r="L31" s="31"/>
      <c r="M31" s="4"/>
      <c r="N31" s="33"/>
      <c r="U31" s="241"/>
      <c r="V31" s="223"/>
      <c r="W31" s="223"/>
      <c r="Y31" s="211"/>
      <c r="AA31" s="224"/>
      <c r="AB31" s="217"/>
    </row>
    <row r="32" spans="1:28" ht="15.75">
      <c r="A32" s="25"/>
      <c r="H32" s="43"/>
      <c r="M32" s="4"/>
      <c r="N32" s="44"/>
      <c r="O32" s="34"/>
      <c r="P32" s="34"/>
      <c r="U32" s="241"/>
      <c r="V32" s="223"/>
      <c r="W32" s="223"/>
      <c r="Y32" s="211"/>
      <c r="AA32" s="224"/>
      <c r="AB32" s="217"/>
    </row>
    <row r="33" spans="1:14" ht="20.25" customHeight="1">
      <c r="A33" s="25"/>
      <c r="B33" s="265" t="s">
        <v>54</v>
      </c>
      <c r="C33" s="266"/>
      <c r="D33" s="193"/>
      <c r="H33" s="45"/>
      <c r="I33" s="265" t="s">
        <v>67</v>
      </c>
      <c r="J33" s="266"/>
      <c r="K33" s="266"/>
      <c r="L33" s="266"/>
      <c r="M33" s="273"/>
      <c r="N33" s="33"/>
    </row>
    <row r="34" spans="1:17" ht="20.25" customHeight="1">
      <c r="A34" s="25"/>
      <c r="B34" s="127"/>
      <c r="C34" s="81"/>
      <c r="D34" s="81"/>
      <c r="E34" s="81"/>
      <c r="F34" s="81"/>
      <c r="G34" s="81"/>
      <c r="H34" s="45"/>
      <c r="I34" s="45" t="s">
        <v>61</v>
      </c>
      <c r="J34" s="45"/>
      <c r="K34" s="45" t="s">
        <v>62</v>
      </c>
      <c r="L34" s="45"/>
      <c r="M34" s="4"/>
      <c r="N34" s="33"/>
      <c r="Q34" s="245"/>
    </row>
    <row r="35" spans="1:17" ht="18.75">
      <c r="A35" s="25"/>
      <c r="B35" s="155" t="s">
        <v>51</v>
      </c>
      <c r="C35" s="259" t="s">
        <v>90</v>
      </c>
      <c r="D35" s="260"/>
      <c r="E35" s="261"/>
      <c r="F35" s="188">
        <f>ROUNDUP(1.02*F20/2.4,0)</f>
        <v>0</v>
      </c>
      <c r="G35" s="135" t="str">
        <f>IF(F35=1,"pack","packs")</f>
        <v>packs</v>
      </c>
      <c r="H35" s="7"/>
      <c r="I35" s="168"/>
      <c r="J35" s="167" t="s">
        <v>57</v>
      </c>
      <c r="K35" s="195">
        <f>I35*F35</f>
        <v>0</v>
      </c>
      <c r="L35" s="133" t="s">
        <v>25</v>
      </c>
      <c r="M35" s="4"/>
      <c r="N35" s="33"/>
      <c r="Q35" s="245"/>
    </row>
    <row r="36" spans="1:18" ht="18.75">
      <c r="A36" s="25"/>
      <c r="B36" s="156" t="s">
        <v>52</v>
      </c>
      <c r="C36" s="259" t="s">
        <v>90</v>
      </c>
      <c r="D36" s="260"/>
      <c r="E36" s="261"/>
      <c r="F36" s="189">
        <f>ROUNDUP((F22+F21)/12+F23/20,0)</f>
        <v>0</v>
      </c>
      <c r="G36" s="136" t="str">
        <f>IF(F36=1,"pack","packs")</f>
        <v>packs</v>
      </c>
      <c r="H36" s="7"/>
      <c r="I36" s="169"/>
      <c r="J36" s="167" t="s">
        <v>57</v>
      </c>
      <c r="K36" s="195">
        <f>I36*F36</f>
        <v>0</v>
      </c>
      <c r="L36" s="133" t="s">
        <v>25</v>
      </c>
      <c r="M36" s="4"/>
      <c r="N36" s="33"/>
      <c r="R36" s="242"/>
    </row>
    <row r="37" spans="1:14" ht="18.75">
      <c r="A37" s="25"/>
      <c r="B37" s="155" t="s">
        <v>76</v>
      </c>
      <c r="C37" s="259" t="s">
        <v>90</v>
      </c>
      <c r="D37" s="260"/>
      <c r="E37" s="261"/>
      <c r="F37" s="188">
        <f>ROUNDUP(1.15*F20/15,0)</f>
        <v>0</v>
      </c>
      <c r="G37" s="135" t="str">
        <f>IF(F37=1,"roll","rolls")</f>
        <v>rolls</v>
      </c>
      <c r="H37" s="7"/>
      <c r="I37" s="169"/>
      <c r="J37" s="167" t="s">
        <v>58</v>
      </c>
      <c r="K37" s="195">
        <f>I37*F37</f>
        <v>0</v>
      </c>
      <c r="L37" s="133" t="s">
        <v>25</v>
      </c>
      <c r="M37" s="4"/>
      <c r="N37" s="33"/>
    </row>
    <row r="38" spans="1:14" ht="18.75">
      <c r="A38" s="25"/>
      <c r="B38" s="156" t="s">
        <v>70</v>
      </c>
      <c r="C38" s="124"/>
      <c r="D38" s="124"/>
      <c r="E38" s="124"/>
      <c r="F38" s="189">
        <f>ROUNDUP(($F$23+$F$24)*1.05/2,0)</f>
        <v>0</v>
      </c>
      <c r="G38" s="137" t="s">
        <v>56</v>
      </c>
      <c r="H38" s="7"/>
      <c r="I38" s="169"/>
      <c r="J38" s="167" t="s">
        <v>59</v>
      </c>
      <c r="K38" s="195">
        <f>F38*I38</f>
        <v>0</v>
      </c>
      <c r="L38" s="133" t="s">
        <v>25</v>
      </c>
      <c r="M38" s="4"/>
      <c r="N38" s="33"/>
    </row>
    <row r="39" spans="1:14" ht="18.75">
      <c r="A39" s="25"/>
      <c r="B39" s="156" t="s">
        <v>71</v>
      </c>
      <c r="C39" s="124" t="s">
        <v>69</v>
      </c>
      <c r="D39" s="124"/>
      <c r="E39" s="124"/>
      <c r="F39" s="189">
        <f>ROUNDUP((F28*3+F26*0.4+(F24+F25)*0.1+F27*0.3),0)</f>
        <v>0</v>
      </c>
      <c r="G39" s="136" t="str">
        <f>IF(F39=1,"liter","litres")</f>
        <v>litres</v>
      </c>
      <c r="H39" s="7"/>
      <c r="I39" s="209" t="s">
        <v>60</v>
      </c>
      <c r="J39" s="210"/>
      <c r="K39" s="170"/>
      <c r="L39" s="133" t="s">
        <v>25</v>
      </c>
      <c r="M39" s="4"/>
      <c r="N39" s="33"/>
    </row>
    <row r="40" spans="1:14" ht="18.75">
      <c r="A40" s="25"/>
      <c r="B40" s="156" t="s">
        <v>72</v>
      </c>
      <c r="C40" s="259" t="s">
        <v>90</v>
      </c>
      <c r="D40" s="260"/>
      <c r="E40" s="261"/>
      <c r="F40" s="189">
        <f>ROUNDUP((F26+F27+F29+F28*1.6)/10,0)</f>
        <v>0</v>
      </c>
      <c r="G40" s="135" t="str">
        <f>IF(F40=1,"roll","rolls")</f>
        <v>rolls</v>
      </c>
      <c r="H40" s="7"/>
      <c r="I40" s="169"/>
      <c r="J40" s="167" t="s">
        <v>58</v>
      </c>
      <c r="K40" s="195">
        <f>I40*F40</f>
        <v>0</v>
      </c>
      <c r="L40" s="134" t="s">
        <v>25</v>
      </c>
      <c r="M40" s="4"/>
      <c r="N40" s="33"/>
    </row>
    <row r="41" spans="1:15" ht="18">
      <c r="A41" s="25"/>
      <c r="B41" s="125"/>
      <c r="C41" s="125"/>
      <c r="D41" s="125"/>
      <c r="E41" s="51"/>
      <c r="F41" s="190"/>
      <c r="G41" s="125"/>
      <c r="H41" s="48"/>
      <c r="I41" s="47"/>
      <c r="J41" s="255" t="s">
        <v>147</v>
      </c>
      <c r="K41" s="170"/>
      <c r="L41" s="133" t="s">
        <v>25</v>
      </c>
      <c r="M41" s="4"/>
      <c r="N41" s="33"/>
      <c r="O41" s="33"/>
    </row>
    <row r="42" spans="1:15" ht="18">
      <c r="A42" s="25"/>
      <c r="B42" s="51"/>
      <c r="C42" s="51"/>
      <c r="D42" s="51"/>
      <c r="E42" s="51"/>
      <c r="F42" s="191"/>
      <c r="G42" s="51"/>
      <c r="H42" s="49"/>
      <c r="I42" s="50"/>
      <c r="J42" s="258" t="s">
        <v>154</v>
      </c>
      <c r="K42" s="256">
        <f>SUM(K35:K41)</f>
        <v>0</v>
      </c>
      <c r="L42" s="257" t="s">
        <v>25</v>
      </c>
      <c r="M42" s="106"/>
      <c r="N42" s="33"/>
      <c r="O42" s="33"/>
    </row>
    <row r="43" spans="1:15" ht="18">
      <c r="A43" s="25"/>
      <c r="B43" s="171" t="s">
        <v>66</v>
      </c>
      <c r="C43" s="51"/>
      <c r="D43" s="51"/>
      <c r="E43" s="51"/>
      <c r="F43" s="191"/>
      <c r="G43" s="51"/>
      <c r="M43" s="106"/>
      <c r="N43" s="33"/>
      <c r="O43" s="33"/>
    </row>
    <row r="44" spans="1:15" ht="18">
      <c r="A44" s="25"/>
      <c r="B44" s="123" t="s">
        <v>68</v>
      </c>
      <c r="C44" s="123"/>
      <c r="D44" s="126"/>
      <c r="E44" s="126" t="s">
        <v>110</v>
      </c>
      <c r="F44" s="192">
        <f>ROUNDUP(28*F20+10*F20+10*(F21+F22)+10*(F24+F23)+30*F26+10*F27+10*F29,-1)</f>
        <v>0</v>
      </c>
      <c r="G44" s="123" t="s">
        <v>53</v>
      </c>
      <c r="H44" s="52"/>
      <c r="I44" s="243" t="s">
        <v>64</v>
      </c>
      <c r="J44" s="295"/>
      <c r="K44" s="296"/>
      <c r="L44" s="296"/>
      <c r="M44" s="106"/>
      <c r="N44" s="33"/>
      <c r="O44" s="33"/>
    </row>
    <row r="45" spans="1:15" ht="18">
      <c r="A45" s="25"/>
      <c r="B45" s="252"/>
      <c r="C45" s="252"/>
      <c r="D45" s="253"/>
      <c r="E45" s="253"/>
      <c r="F45" s="254"/>
      <c r="G45" s="252"/>
      <c r="H45" s="52"/>
      <c r="I45" s="243" t="s">
        <v>146</v>
      </c>
      <c r="J45" s="290"/>
      <c r="K45" s="291"/>
      <c r="L45" s="291"/>
      <c r="M45" s="106"/>
      <c r="N45" s="33"/>
      <c r="O45" s="33"/>
    </row>
    <row r="46" spans="1:15" ht="15.75">
      <c r="A46" s="53"/>
      <c r="B46" s="44"/>
      <c r="C46" s="46"/>
      <c r="D46" s="46"/>
      <c r="E46" s="46"/>
      <c r="F46" s="28"/>
      <c r="G46" s="54"/>
      <c r="H46" s="46"/>
      <c r="I46" s="243" t="s">
        <v>145</v>
      </c>
      <c r="J46" s="290"/>
      <c r="K46" s="291"/>
      <c r="L46" s="291"/>
      <c r="M46" s="56"/>
      <c r="N46" s="33"/>
      <c r="O46" s="33"/>
    </row>
    <row r="47" spans="1:18" ht="15.75">
      <c r="A47" s="57"/>
      <c r="C47" s="46"/>
      <c r="D47" s="46"/>
      <c r="E47" s="46"/>
      <c r="F47" s="54"/>
      <c r="G47" s="54"/>
      <c r="H47" s="46"/>
      <c r="I47" s="243" t="s">
        <v>63</v>
      </c>
      <c r="J47" s="288"/>
      <c r="K47" s="289"/>
      <c r="L47" s="289"/>
      <c r="M47" s="56"/>
      <c r="N47" s="33"/>
      <c r="O47" s="33"/>
      <c r="R47" s="245"/>
    </row>
    <row r="48" spans="1:18" ht="15.75">
      <c r="A48" s="53"/>
      <c r="B48" s="58" t="s">
        <v>73</v>
      </c>
      <c r="C48" s="46"/>
      <c r="D48" s="46"/>
      <c r="E48" s="46"/>
      <c r="F48" s="46"/>
      <c r="G48" s="54"/>
      <c r="H48" s="46"/>
      <c r="I48" s="55"/>
      <c r="J48" s="46"/>
      <c r="K48" s="46"/>
      <c r="L48" s="46"/>
      <c r="M48" s="56"/>
      <c r="N48" s="33"/>
      <c r="O48" s="33"/>
      <c r="R48" s="245"/>
    </row>
    <row r="49" spans="1:17" ht="15.75">
      <c r="A49" s="53"/>
      <c r="B49" s="250" t="s">
        <v>150</v>
      </c>
      <c r="C49" s="26"/>
      <c r="D49" s="26"/>
      <c r="E49" s="26"/>
      <c r="F49" s="26"/>
      <c r="G49" s="26"/>
      <c r="H49" s="26"/>
      <c r="I49" s="26"/>
      <c r="J49" s="28"/>
      <c r="K49" s="27"/>
      <c r="L49" s="60"/>
      <c r="M49" s="56"/>
      <c r="N49" s="33"/>
      <c r="O49" s="33"/>
      <c r="Q49" s="244"/>
    </row>
    <row r="50" spans="1:17" ht="15.75">
      <c r="A50" s="53"/>
      <c r="B50" s="251" t="s">
        <v>74</v>
      </c>
      <c r="C50" s="26"/>
      <c r="D50" s="26"/>
      <c r="E50" s="26"/>
      <c r="F50" s="26"/>
      <c r="G50" s="26"/>
      <c r="H50" s="26"/>
      <c r="I50" s="26"/>
      <c r="J50" s="28"/>
      <c r="K50" s="27"/>
      <c r="L50" s="60"/>
      <c r="M50" s="56"/>
      <c r="N50" s="33"/>
      <c r="O50" s="33"/>
      <c r="Q50" s="244"/>
    </row>
    <row r="51" spans="1:17" ht="15.75">
      <c r="A51" s="53"/>
      <c r="B51" s="251" t="s">
        <v>75</v>
      </c>
      <c r="C51" s="26"/>
      <c r="D51" s="26"/>
      <c r="E51" s="26"/>
      <c r="F51" s="26"/>
      <c r="G51" s="26"/>
      <c r="H51" s="26"/>
      <c r="I51" s="26"/>
      <c r="J51" s="28"/>
      <c r="K51" s="27"/>
      <c r="L51" s="60"/>
      <c r="M51" s="203" t="s">
        <v>209</v>
      </c>
      <c r="N51" s="33"/>
      <c r="O51" s="33"/>
      <c r="Q51" s="244"/>
    </row>
    <row r="52" spans="1:17" ht="16.5" thickBot="1">
      <c r="A52" s="61"/>
      <c r="B52" s="62"/>
      <c r="C52" s="63"/>
      <c r="D52" s="63"/>
      <c r="E52" s="63"/>
      <c r="F52" s="63"/>
      <c r="G52" s="63"/>
      <c r="H52" s="63"/>
      <c r="I52" s="64"/>
      <c r="J52" s="63"/>
      <c r="K52" s="63"/>
      <c r="L52" s="63"/>
      <c r="M52" s="86" t="s">
        <v>208</v>
      </c>
      <c r="N52" s="33"/>
      <c r="O52" s="33"/>
      <c r="Q52" s="244"/>
    </row>
    <row r="53" spans="1:17" ht="15.75">
      <c r="A53" s="28"/>
      <c r="B53" s="65"/>
      <c r="C53" s="46"/>
      <c r="D53" s="65"/>
      <c r="E53" s="65"/>
      <c r="F53" s="65"/>
      <c r="G53" s="66"/>
      <c r="H53" s="67"/>
      <c r="I53" s="65"/>
      <c r="J53" s="60"/>
      <c r="K53" s="60"/>
      <c r="L53" s="60"/>
      <c r="M53" s="6"/>
      <c r="N53" s="33"/>
      <c r="O53" s="33"/>
      <c r="Q53" s="244"/>
    </row>
    <row r="54" spans="1:16" ht="15.75">
      <c r="A54" s="211"/>
      <c r="B54" s="212"/>
      <c r="C54" s="213"/>
      <c r="D54" s="212"/>
      <c r="E54" s="212"/>
      <c r="F54" s="212"/>
      <c r="G54" s="214"/>
      <c r="H54" s="215"/>
      <c r="I54" s="212"/>
      <c r="J54" s="216"/>
      <c r="K54" s="216"/>
      <c r="L54" s="216"/>
      <c r="M54" s="217"/>
      <c r="N54" s="218"/>
      <c r="O54" s="218"/>
      <c r="P54" s="219"/>
    </row>
    <row r="55" spans="1:16" ht="15.75">
      <c r="A55" s="211"/>
      <c r="B55" s="216"/>
      <c r="C55" s="220"/>
      <c r="D55" s="220"/>
      <c r="E55" s="221"/>
      <c r="F55" s="212"/>
      <c r="G55" s="214"/>
      <c r="H55" s="215"/>
      <c r="I55" s="212"/>
      <c r="J55" s="216"/>
      <c r="K55" s="216"/>
      <c r="L55" s="216"/>
      <c r="M55" s="217"/>
      <c r="N55" s="218"/>
      <c r="O55" s="218"/>
      <c r="P55" s="219"/>
    </row>
    <row r="56" spans="1:16" ht="15.75">
      <c r="A56" s="211"/>
      <c r="B56" s="216"/>
      <c r="C56" s="220"/>
      <c r="D56" s="220"/>
      <c r="E56" s="221"/>
      <c r="F56" s="212"/>
      <c r="G56" s="214"/>
      <c r="H56" s="215"/>
      <c r="I56" s="212"/>
      <c r="J56" s="216"/>
      <c r="K56" s="216"/>
      <c r="L56" s="216"/>
      <c r="M56" s="217"/>
      <c r="N56" s="218"/>
      <c r="O56" s="218"/>
      <c r="P56" s="219"/>
    </row>
    <row r="57" spans="1:16" ht="15.75">
      <c r="A57" s="211"/>
      <c r="B57" s="219"/>
      <c r="C57" s="219"/>
      <c r="D57" s="219"/>
      <c r="E57" s="219"/>
      <c r="F57" s="219"/>
      <c r="G57" s="219"/>
      <c r="H57" s="219"/>
      <c r="I57" s="219"/>
      <c r="J57" s="219"/>
      <c r="K57" s="219"/>
      <c r="L57" s="219"/>
      <c r="M57" s="219"/>
      <c r="N57" s="218"/>
      <c r="O57" s="218"/>
      <c r="P57" s="219"/>
    </row>
    <row r="58" spans="1:16" ht="15.75">
      <c r="A58" s="211"/>
      <c r="B58" s="219"/>
      <c r="C58" s="219"/>
      <c r="D58" s="219"/>
      <c r="E58" s="219"/>
      <c r="F58" s="219"/>
      <c r="G58" s="219"/>
      <c r="H58" s="219"/>
      <c r="I58" s="219"/>
      <c r="J58" s="219"/>
      <c r="K58" s="219"/>
      <c r="L58" s="219"/>
      <c r="M58" s="219"/>
      <c r="N58" s="218"/>
      <c r="O58" s="218"/>
      <c r="P58" s="219"/>
    </row>
    <row r="59" spans="1:16" ht="15.75">
      <c r="A59" s="211"/>
      <c r="B59" s="219"/>
      <c r="C59" s="219"/>
      <c r="D59" s="219"/>
      <c r="E59" s="219"/>
      <c r="F59" s="219"/>
      <c r="G59" s="219"/>
      <c r="H59" s="219"/>
      <c r="I59" s="219"/>
      <c r="J59" s="219"/>
      <c r="K59" s="219"/>
      <c r="L59" s="219"/>
      <c r="M59" s="219"/>
      <c r="N59" s="218"/>
      <c r="O59" s="218"/>
      <c r="P59" s="219"/>
    </row>
    <row r="60" spans="1:16" ht="15.75">
      <c r="A60" s="211"/>
      <c r="B60" s="219"/>
      <c r="C60" s="219"/>
      <c r="D60" s="219"/>
      <c r="E60" s="219"/>
      <c r="F60" s="219"/>
      <c r="G60" s="219"/>
      <c r="H60" s="219"/>
      <c r="I60" s="219"/>
      <c r="J60" s="219"/>
      <c r="K60" s="219"/>
      <c r="L60" s="219"/>
      <c r="M60" s="219"/>
      <c r="N60" s="218"/>
      <c r="O60" s="218"/>
      <c r="P60" s="219"/>
    </row>
    <row r="61" spans="1:16" ht="15.75">
      <c r="A61" s="211"/>
      <c r="B61" s="219"/>
      <c r="C61" s="219"/>
      <c r="D61" s="219"/>
      <c r="E61" s="219"/>
      <c r="F61" s="219"/>
      <c r="G61" s="219"/>
      <c r="H61" s="219"/>
      <c r="I61" s="219"/>
      <c r="J61" s="219"/>
      <c r="K61" s="219"/>
      <c r="L61" s="219"/>
      <c r="M61" s="219"/>
      <c r="N61" s="218"/>
      <c r="O61" s="218"/>
      <c r="P61" s="219"/>
    </row>
    <row r="62" spans="1:18" ht="15.75">
      <c r="A62" s="211"/>
      <c r="B62" s="219"/>
      <c r="C62" s="219"/>
      <c r="D62" s="219"/>
      <c r="E62" s="219"/>
      <c r="F62" s="219"/>
      <c r="G62" s="219"/>
      <c r="H62" s="219"/>
      <c r="I62" s="219"/>
      <c r="J62" s="219"/>
      <c r="K62" s="219"/>
      <c r="L62" s="219"/>
      <c r="M62" s="219"/>
      <c r="N62" s="218"/>
      <c r="O62" s="218"/>
      <c r="P62" s="219"/>
      <c r="R62" s="244"/>
    </row>
    <row r="63" spans="1:18" ht="15.75">
      <c r="A63" s="211"/>
      <c r="B63" s="219"/>
      <c r="C63" s="219"/>
      <c r="D63" s="219"/>
      <c r="E63" s="219"/>
      <c r="F63" s="219"/>
      <c r="G63" s="219"/>
      <c r="H63" s="219"/>
      <c r="I63" s="219"/>
      <c r="J63" s="219"/>
      <c r="K63" s="219"/>
      <c r="L63" s="219"/>
      <c r="M63" s="219"/>
      <c r="N63" s="218"/>
      <c r="O63" s="218"/>
      <c r="P63" s="222"/>
      <c r="R63" s="244"/>
    </row>
    <row r="64" spans="1:18" ht="15.75">
      <c r="A64" s="211"/>
      <c r="B64" s="219"/>
      <c r="C64" s="219"/>
      <c r="D64" s="219"/>
      <c r="E64" s="219"/>
      <c r="F64" s="219"/>
      <c r="G64" s="219"/>
      <c r="H64" s="219"/>
      <c r="I64" s="219"/>
      <c r="J64" s="219"/>
      <c r="K64" s="219"/>
      <c r="L64" s="219"/>
      <c r="M64" s="219"/>
      <c r="N64" s="218"/>
      <c r="O64" s="218"/>
      <c r="P64" s="222"/>
      <c r="R64" s="244"/>
    </row>
    <row r="65" spans="1:21" s="219" customFormat="1" ht="15.75">
      <c r="A65" s="211"/>
      <c r="N65" s="218"/>
      <c r="O65" s="218"/>
      <c r="Q65" s="236"/>
      <c r="R65" s="244"/>
      <c r="S65" s="236"/>
      <c r="T65" s="236"/>
      <c r="U65" s="236"/>
    </row>
    <row r="66" spans="1:21" s="219" customFormat="1" ht="15.75">
      <c r="A66" s="211"/>
      <c r="N66" s="218"/>
      <c r="O66" s="218"/>
      <c r="Q66" s="236"/>
      <c r="R66" s="244"/>
      <c r="S66" s="236"/>
      <c r="T66" s="236"/>
      <c r="U66" s="236"/>
    </row>
    <row r="67" spans="1:21" s="219" customFormat="1" ht="15.75">
      <c r="A67" s="211"/>
      <c r="N67" s="218"/>
      <c r="O67" s="218"/>
      <c r="Q67" s="236"/>
      <c r="R67" s="236"/>
      <c r="S67" s="236"/>
      <c r="T67" s="236"/>
      <c r="U67" s="236"/>
    </row>
    <row r="68" spans="1:21" s="219" customFormat="1" ht="15.75">
      <c r="A68" s="211"/>
      <c r="N68" s="218"/>
      <c r="O68" s="218"/>
      <c r="Q68" s="236"/>
      <c r="R68" s="236"/>
      <c r="S68" s="236"/>
      <c r="T68" s="236"/>
      <c r="U68" s="236"/>
    </row>
    <row r="69" spans="1:21" s="219" customFormat="1" ht="15.75">
      <c r="A69" s="211"/>
      <c r="N69" s="218"/>
      <c r="O69" s="218"/>
      <c r="Q69" s="236"/>
      <c r="R69" s="236"/>
      <c r="S69" s="236"/>
      <c r="T69" s="236"/>
      <c r="U69" s="236"/>
    </row>
    <row r="70" spans="1:21" s="219" customFormat="1" ht="15.75">
      <c r="A70" s="211"/>
      <c r="N70" s="218"/>
      <c r="O70" s="218"/>
      <c r="Q70" s="236"/>
      <c r="R70" s="236"/>
      <c r="S70" s="236"/>
      <c r="T70" s="236"/>
      <c r="U70" s="236"/>
    </row>
    <row r="71" spans="1:21" s="219" customFormat="1" ht="15.75">
      <c r="A71" s="211"/>
      <c r="N71" s="218"/>
      <c r="O71" s="218"/>
      <c r="Q71" s="236"/>
      <c r="R71" s="236"/>
      <c r="S71" s="236"/>
      <c r="T71" s="236"/>
      <c r="U71" s="236"/>
    </row>
    <row r="72" spans="1:21" s="219" customFormat="1" ht="15.75">
      <c r="A72" s="211"/>
      <c r="N72" s="218"/>
      <c r="O72" s="218"/>
      <c r="Q72" s="236"/>
      <c r="R72" s="236"/>
      <c r="S72" s="236"/>
      <c r="T72" s="236"/>
      <c r="U72" s="236"/>
    </row>
    <row r="73" spans="1:21" s="219" customFormat="1" ht="15.75">
      <c r="A73" s="211"/>
      <c r="N73" s="218"/>
      <c r="O73" s="218"/>
      <c r="Q73" s="236"/>
      <c r="R73" s="236"/>
      <c r="S73" s="236"/>
      <c r="T73" s="236"/>
      <c r="U73" s="236"/>
    </row>
    <row r="74" spans="1:21" s="219" customFormat="1" ht="15.75">
      <c r="A74" s="211"/>
      <c r="N74" s="218"/>
      <c r="O74" s="218"/>
      <c r="Q74" s="236"/>
      <c r="R74" s="236"/>
      <c r="S74" s="236"/>
      <c r="T74" s="236"/>
      <c r="U74" s="236"/>
    </row>
    <row r="75" spans="1:21" s="219" customFormat="1" ht="15.75">
      <c r="A75" s="211"/>
      <c r="N75" s="218"/>
      <c r="O75" s="218"/>
      <c r="Q75" s="236"/>
      <c r="R75" s="236"/>
      <c r="S75" s="236"/>
      <c r="T75" s="236"/>
      <c r="U75" s="236"/>
    </row>
    <row r="76" spans="1:21" s="219" customFormat="1" ht="15.75">
      <c r="A76" s="211"/>
      <c r="N76" s="218"/>
      <c r="O76" s="218"/>
      <c r="Q76" s="236"/>
      <c r="R76" s="236"/>
      <c r="S76" s="236"/>
      <c r="T76" s="236"/>
      <c r="U76" s="236"/>
    </row>
    <row r="77" spans="1:21" s="219" customFormat="1" ht="15.75">
      <c r="A77" s="211"/>
      <c r="N77" s="218"/>
      <c r="O77" s="218"/>
      <c r="Q77" s="236"/>
      <c r="R77" s="236"/>
      <c r="S77" s="236"/>
      <c r="T77" s="236"/>
      <c r="U77" s="236"/>
    </row>
    <row r="78" spans="1:220" s="219" customFormat="1" ht="16.5" customHeight="1">
      <c r="A78" s="211"/>
      <c r="N78" s="225"/>
      <c r="O78" s="225"/>
      <c r="P78" s="226"/>
      <c r="Q78" s="236"/>
      <c r="R78" s="236"/>
      <c r="S78" s="244"/>
      <c r="T78" s="244"/>
      <c r="U78" s="244"/>
      <c r="V78" s="226"/>
      <c r="W78" s="226"/>
      <c r="Y78" s="226"/>
      <c r="AA78" s="226"/>
      <c r="AB78" s="226"/>
      <c r="AC78" s="226"/>
      <c r="AD78" s="226"/>
      <c r="AE78" s="226"/>
      <c r="AF78" s="226"/>
      <c r="AG78" s="226"/>
      <c r="AH78" s="226"/>
      <c r="AI78" s="226"/>
      <c r="AJ78" s="226"/>
      <c r="AK78" s="226"/>
      <c r="AL78" s="226"/>
      <c r="AM78" s="226"/>
      <c r="AN78" s="226"/>
      <c r="AO78" s="226"/>
      <c r="AP78" s="226"/>
      <c r="AQ78" s="226"/>
      <c r="AR78" s="226"/>
      <c r="AS78" s="226"/>
      <c r="AT78" s="226"/>
      <c r="AU78" s="226"/>
      <c r="AV78" s="226"/>
      <c r="AW78" s="226"/>
      <c r="AX78" s="226"/>
      <c r="AY78" s="226"/>
      <c r="AZ78" s="226"/>
      <c r="BA78" s="226"/>
      <c r="BB78" s="226"/>
      <c r="BC78" s="226"/>
      <c r="BD78" s="226"/>
      <c r="BE78" s="226"/>
      <c r="BF78" s="226"/>
      <c r="BG78" s="226"/>
      <c r="BH78" s="226"/>
      <c r="BI78" s="226"/>
      <c r="BJ78" s="226"/>
      <c r="BK78" s="226"/>
      <c r="BL78" s="226"/>
      <c r="BM78" s="226"/>
      <c r="BN78" s="226"/>
      <c r="BO78" s="226"/>
      <c r="BP78" s="226"/>
      <c r="BQ78" s="226"/>
      <c r="BR78" s="226"/>
      <c r="BS78" s="226"/>
      <c r="BT78" s="226"/>
      <c r="BU78" s="226"/>
      <c r="BV78" s="226"/>
      <c r="BW78" s="226"/>
      <c r="BX78" s="226"/>
      <c r="BY78" s="226"/>
      <c r="BZ78" s="226"/>
      <c r="CA78" s="226"/>
      <c r="CB78" s="226"/>
      <c r="CC78" s="226"/>
      <c r="CD78" s="226"/>
      <c r="CE78" s="226"/>
      <c r="CF78" s="226"/>
      <c r="CG78" s="226"/>
      <c r="CH78" s="226"/>
      <c r="CI78" s="226"/>
      <c r="CJ78" s="226"/>
      <c r="CK78" s="226"/>
      <c r="CL78" s="226"/>
      <c r="CM78" s="226"/>
      <c r="CN78" s="226"/>
      <c r="CO78" s="226"/>
      <c r="CP78" s="226"/>
      <c r="CQ78" s="226"/>
      <c r="CR78" s="226"/>
      <c r="CS78" s="226"/>
      <c r="CT78" s="226"/>
      <c r="CU78" s="226"/>
      <c r="CV78" s="226"/>
      <c r="CW78" s="226"/>
      <c r="CX78" s="226"/>
      <c r="CY78" s="226"/>
      <c r="CZ78" s="226"/>
      <c r="DA78" s="226"/>
      <c r="DB78" s="226"/>
      <c r="DC78" s="226"/>
      <c r="DD78" s="226"/>
      <c r="DE78" s="226"/>
      <c r="DF78" s="226"/>
      <c r="DG78" s="226"/>
      <c r="DH78" s="226"/>
      <c r="DI78" s="226"/>
      <c r="DJ78" s="226"/>
      <c r="DK78" s="226"/>
      <c r="DL78" s="226"/>
      <c r="DM78" s="226"/>
      <c r="DN78" s="226"/>
      <c r="DO78" s="226"/>
      <c r="DP78" s="226"/>
      <c r="DQ78" s="226"/>
      <c r="DR78" s="226"/>
      <c r="DS78" s="226"/>
      <c r="DT78" s="226"/>
      <c r="DU78" s="226"/>
      <c r="DV78" s="226"/>
      <c r="DW78" s="226"/>
      <c r="DX78" s="226"/>
      <c r="DY78" s="226"/>
      <c r="DZ78" s="226"/>
      <c r="EA78" s="226"/>
      <c r="EB78" s="226"/>
      <c r="EC78" s="226"/>
      <c r="ED78" s="226"/>
      <c r="EE78" s="226"/>
      <c r="EF78" s="226"/>
      <c r="EG78" s="226"/>
      <c r="EH78" s="226"/>
      <c r="EI78" s="226"/>
      <c r="EJ78" s="226"/>
      <c r="EK78" s="226"/>
      <c r="EL78" s="226"/>
      <c r="EM78" s="226"/>
      <c r="EN78" s="226"/>
      <c r="EO78" s="226"/>
      <c r="EP78" s="226"/>
      <c r="EQ78" s="226"/>
      <c r="ER78" s="226"/>
      <c r="ES78" s="226"/>
      <c r="ET78" s="226"/>
      <c r="EU78" s="226"/>
      <c r="EV78" s="226"/>
      <c r="EW78" s="226"/>
      <c r="EX78" s="226"/>
      <c r="EY78" s="226"/>
      <c r="EZ78" s="226"/>
      <c r="FA78" s="226"/>
      <c r="FB78" s="226"/>
      <c r="FC78" s="226"/>
      <c r="FD78" s="226"/>
      <c r="FE78" s="226"/>
      <c r="FF78" s="226"/>
      <c r="FG78" s="226"/>
      <c r="FH78" s="226"/>
      <c r="FI78" s="226"/>
      <c r="FJ78" s="226"/>
      <c r="FK78" s="226"/>
      <c r="FL78" s="226"/>
      <c r="FM78" s="226"/>
      <c r="FN78" s="226"/>
      <c r="FO78" s="226"/>
      <c r="FP78" s="226"/>
      <c r="FQ78" s="226"/>
      <c r="FR78" s="226"/>
      <c r="FS78" s="226"/>
      <c r="FT78" s="226"/>
      <c r="FU78" s="226"/>
      <c r="FV78" s="226"/>
      <c r="FW78" s="226"/>
      <c r="FX78" s="226"/>
      <c r="FY78" s="226"/>
      <c r="FZ78" s="226"/>
      <c r="GA78" s="226"/>
      <c r="GB78" s="226"/>
      <c r="GC78" s="226"/>
      <c r="GD78" s="226"/>
      <c r="GE78" s="226"/>
      <c r="GF78" s="226"/>
      <c r="GG78" s="226"/>
      <c r="GH78" s="226"/>
      <c r="GI78" s="226"/>
      <c r="GJ78" s="226"/>
      <c r="GK78" s="226"/>
      <c r="GL78" s="226"/>
      <c r="GM78" s="226"/>
      <c r="GN78" s="226"/>
      <c r="GO78" s="226"/>
      <c r="GP78" s="226"/>
      <c r="GQ78" s="226"/>
      <c r="GR78" s="226"/>
      <c r="GS78" s="226"/>
      <c r="GT78" s="226"/>
      <c r="GU78" s="226"/>
      <c r="GV78" s="226"/>
      <c r="GW78" s="226"/>
      <c r="GX78" s="226"/>
      <c r="GY78" s="226"/>
      <c r="GZ78" s="226"/>
      <c r="HA78" s="226"/>
      <c r="HB78" s="226"/>
      <c r="HC78" s="226"/>
      <c r="HD78" s="226"/>
      <c r="HE78" s="226"/>
      <c r="HF78" s="226"/>
      <c r="HG78" s="226"/>
      <c r="HH78" s="226"/>
      <c r="HI78" s="226"/>
      <c r="HJ78" s="226"/>
      <c r="HK78" s="226"/>
      <c r="HL78" s="226"/>
    </row>
    <row r="79" spans="1:220" s="219" customFormat="1" ht="15" customHeight="1">
      <c r="A79" s="211"/>
      <c r="N79" s="225"/>
      <c r="O79" s="225"/>
      <c r="P79" s="226"/>
      <c r="Q79" s="236"/>
      <c r="R79" s="236"/>
      <c r="S79" s="244"/>
      <c r="T79" s="244"/>
      <c r="U79" s="244"/>
      <c r="V79" s="226"/>
      <c r="W79" s="226"/>
      <c r="Y79" s="226"/>
      <c r="AA79" s="226"/>
      <c r="AB79" s="226"/>
      <c r="AC79" s="226"/>
      <c r="AD79" s="226"/>
      <c r="AE79" s="226"/>
      <c r="AF79" s="226"/>
      <c r="AG79" s="226"/>
      <c r="AH79" s="226"/>
      <c r="AI79" s="226"/>
      <c r="AJ79" s="226"/>
      <c r="AK79" s="226"/>
      <c r="AL79" s="226"/>
      <c r="AM79" s="226"/>
      <c r="AN79" s="226"/>
      <c r="AO79" s="226"/>
      <c r="AP79" s="226"/>
      <c r="AQ79" s="226"/>
      <c r="AR79" s="226"/>
      <c r="AS79" s="226"/>
      <c r="AT79" s="226"/>
      <c r="AU79" s="226"/>
      <c r="AV79" s="226"/>
      <c r="AW79" s="226"/>
      <c r="AX79" s="226"/>
      <c r="AY79" s="226"/>
      <c r="AZ79" s="226"/>
      <c r="BA79" s="226"/>
      <c r="BB79" s="226"/>
      <c r="BC79" s="226"/>
      <c r="BD79" s="226"/>
      <c r="BE79" s="226"/>
      <c r="BF79" s="226"/>
      <c r="BG79" s="226"/>
      <c r="BH79" s="226"/>
      <c r="BI79" s="226"/>
      <c r="BJ79" s="226"/>
      <c r="BK79" s="226"/>
      <c r="BL79" s="226"/>
      <c r="BM79" s="226"/>
      <c r="BN79" s="226"/>
      <c r="BO79" s="226"/>
      <c r="BP79" s="226"/>
      <c r="BQ79" s="226"/>
      <c r="BR79" s="226"/>
      <c r="BS79" s="226"/>
      <c r="BT79" s="226"/>
      <c r="BU79" s="226"/>
      <c r="BV79" s="226"/>
      <c r="BW79" s="226"/>
      <c r="BX79" s="226"/>
      <c r="BY79" s="226"/>
      <c r="BZ79" s="226"/>
      <c r="CA79" s="226"/>
      <c r="CB79" s="226"/>
      <c r="CC79" s="226"/>
      <c r="CD79" s="226"/>
      <c r="CE79" s="226"/>
      <c r="CF79" s="226"/>
      <c r="CG79" s="226"/>
      <c r="CH79" s="226"/>
      <c r="CI79" s="226"/>
      <c r="CJ79" s="226"/>
      <c r="CK79" s="226"/>
      <c r="CL79" s="226"/>
      <c r="CM79" s="226"/>
      <c r="CN79" s="226"/>
      <c r="CO79" s="226"/>
      <c r="CP79" s="226"/>
      <c r="CQ79" s="226"/>
      <c r="CR79" s="226"/>
      <c r="CS79" s="226"/>
      <c r="CT79" s="226"/>
      <c r="CU79" s="226"/>
      <c r="CV79" s="226"/>
      <c r="CW79" s="226"/>
      <c r="CX79" s="226"/>
      <c r="CY79" s="226"/>
      <c r="CZ79" s="226"/>
      <c r="DA79" s="226"/>
      <c r="DB79" s="226"/>
      <c r="DC79" s="226"/>
      <c r="DD79" s="226"/>
      <c r="DE79" s="226"/>
      <c r="DF79" s="226"/>
      <c r="DG79" s="226"/>
      <c r="DH79" s="226"/>
      <c r="DI79" s="226"/>
      <c r="DJ79" s="226"/>
      <c r="DK79" s="226"/>
      <c r="DL79" s="226"/>
      <c r="DM79" s="226"/>
      <c r="DN79" s="226"/>
      <c r="DO79" s="226"/>
      <c r="DP79" s="226"/>
      <c r="DQ79" s="226"/>
      <c r="DR79" s="226"/>
      <c r="DS79" s="226"/>
      <c r="DT79" s="226"/>
      <c r="DU79" s="226"/>
      <c r="DV79" s="226"/>
      <c r="DW79" s="226"/>
      <c r="DX79" s="226"/>
      <c r="DY79" s="226"/>
      <c r="DZ79" s="226"/>
      <c r="EA79" s="226"/>
      <c r="EB79" s="226"/>
      <c r="EC79" s="226"/>
      <c r="ED79" s="226"/>
      <c r="EE79" s="226"/>
      <c r="EF79" s="226"/>
      <c r="EG79" s="226"/>
      <c r="EH79" s="226"/>
      <c r="EI79" s="226"/>
      <c r="EJ79" s="226"/>
      <c r="EK79" s="226"/>
      <c r="EL79" s="226"/>
      <c r="EM79" s="226"/>
      <c r="EN79" s="226"/>
      <c r="EO79" s="226"/>
      <c r="EP79" s="226"/>
      <c r="EQ79" s="226"/>
      <c r="ER79" s="226"/>
      <c r="ES79" s="226"/>
      <c r="ET79" s="226"/>
      <c r="EU79" s="226"/>
      <c r="EV79" s="226"/>
      <c r="EW79" s="226"/>
      <c r="EX79" s="226"/>
      <c r="EY79" s="226"/>
      <c r="EZ79" s="226"/>
      <c r="FA79" s="226"/>
      <c r="FB79" s="226"/>
      <c r="FC79" s="226"/>
      <c r="FD79" s="226"/>
      <c r="FE79" s="226"/>
      <c r="FF79" s="226"/>
      <c r="FG79" s="226"/>
      <c r="FH79" s="226"/>
      <c r="FI79" s="226"/>
      <c r="FJ79" s="226"/>
      <c r="FK79" s="226"/>
      <c r="FL79" s="226"/>
      <c r="FM79" s="226"/>
      <c r="FN79" s="226"/>
      <c r="FO79" s="226"/>
      <c r="FP79" s="226"/>
      <c r="FQ79" s="226"/>
      <c r="FR79" s="226"/>
      <c r="FS79" s="226"/>
      <c r="FT79" s="226"/>
      <c r="FU79" s="226"/>
      <c r="FV79" s="226"/>
      <c r="FW79" s="226"/>
      <c r="FX79" s="226"/>
      <c r="FY79" s="226"/>
      <c r="FZ79" s="226"/>
      <c r="GA79" s="226"/>
      <c r="GB79" s="226"/>
      <c r="GC79" s="226"/>
      <c r="GD79" s="226"/>
      <c r="GE79" s="226"/>
      <c r="GF79" s="226"/>
      <c r="GG79" s="226"/>
      <c r="GH79" s="226"/>
      <c r="GI79" s="226"/>
      <c r="GJ79" s="226"/>
      <c r="GK79" s="226"/>
      <c r="GL79" s="226"/>
      <c r="GM79" s="226"/>
      <c r="GN79" s="226"/>
      <c r="GO79" s="226"/>
      <c r="GP79" s="226"/>
      <c r="GQ79" s="226"/>
      <c r="GR79" s="226"/>
      <c r="GS79" s="226"/>
      <c r="GT79" s="226"/>
      <c r="GU79" s="226"/>
      <c r="GV79" s="226"/>
      <c r="GW79" s="226"/>
      <c r="GX79" s="226"/>
      <c r="GY79" s="226"/>
      <c r="GZ79" s="226"/>
      <c r="HA79" s="226"/>
      <c r="HB79" s="226"/>
      <c r="HC79" s="226"/>
      <c r="HD79" s="226"/>
      <c r="HE79" s="226"/>
      <c r="HF79" s="226"/>
      <c r="HG79" s="226"/>
      <c r="HH79" s="226"/>
      <c r="HI79" s="226"/>
      <c r="HJ79" s="226"/>
      <c r="HK79" s="226"/>
      <c r="HL79" s="226"/>
    </row>
    <row r="80" spans="1:220" s="219" customFormat="1" ht="15" customHeight="1">
      <c r="A80" s="211"/>
      <c r="N80" s="225"/>
      <c r="O80" s="225"/>
      <c r="P80" s="226"/>
      <c r="Q80" s="236"/>
      <c r="R80" s="236"/>
      <c r="S80" s="244"/>
      <c r="T80" s="244"/>
      <c r="U80" s="244"/>
      <c r="V80" s="226"/>
      <c r="W80" s="226"/>
      <c r="Y80" s="226"/>
      <c r="AA80" s="226"/>
      <c r="AB80" s="226"/>
      <c r="AC80" s="226"/>
      <c r="AD80" s="226"/>
      <c r="AE80" s="226"/>
      <c r="AF80" s="226"/>
      <c r="AG80" s="226"/>
      <c r="AH80" s="226"/>
      <c r="AI80" s="226"/>
      <c r="AJ80" s="226"/>
      <c r="AK80" s="226"/>
      <c r="AL80" s="226"/>
      <c r="AM80" s="226"/>
      <c r="AN80" s="226"/>
      <c r="AO80" s="226"/>
      <c r="AP80" s="226"/>
      <c r="AQ80" s="226"/>
      <c r="AR80" s="226"/>
      <c r="AS80" s="226"/>
      <c r="AT80" s="226"/>
      <c r="AU80" s="226"/>
      <c r="AV80" s="226"/>
      <c r="AW80" s="226"/>
      <c r="AX80" s="226"/>
      <c r="AY80" s="226"/>
      <c r="AZ80" s="226"/>
      <c r="BA80" s="226"/>
      <c r="BB80" s="226"/>
      <c r="BC80" s="226"/>
      <c r="BD80" s="226"/>
      <c r="BE80" s="226"/>
      <c r="BF80" s="226"/>
      <c r="BG80" s="226"/>
      <c r="BH80" s="226"/>
      <c r="BI80" s="226"/>
      <c r="BJ80" s="226"/>
      <c r="BK80" s="226"/>
      <c r="BL80" s="226"/>
      <c r="BM80" s="226"/>
      <c r="BN80" s="226"/>
      <c r="BO80" s="226"/>
      <c r="BP80" s="226"/>
      <c r="BQ80" s="226"/>
      <c r="BR80" s="226"/>
      <c r="BS80" s="226"/>
      <c r="BT80" s="226"/>
      <c r="BU80" s="226"/>
      <c r="BV80" s="226"/>
      <c r="BW80" s="226"/>
      <c r="BX80" s="226"/>
      <c r="BY80" s="226"/>
      <c r="BZ80" s="226"/>
      <c r="CA80" s="226"/>
      <c r="CB80" s="226"/>
      <c r="CC80" s="226"/>
      <c r="CD80" s="226"/>
      <c r="CE80" s="226"/>
      <c r="CF80" s="226"/>
      <c r="CG80" s="226"/>
      <c r="CH80" s="226"/>
      <c r="CI80" s="226"/>
      <c r="CJ80" s="226"/>
      <c r="CK80" s="226"/>
      <c r="CL80" s="226"/>
      <c r="CM80" s="226"/>
      <c r="CN80" s="226"/>
      <c r="CO80" s="226"/>
      <c r="CP80" s="226"/>
      <c r="CQ80" s="226"/>
      <c r="CR80" s="226"/>
      <c r="CS80" s="226"/>
      <c r="CT80" s="226"/>
      <c r="CU80" s="226"/>
      <c r="CV80" s="226"/>
      <c r="CW80" s="226"/>
      <c r="CX80" s="226"/>
      <c r="CY80" s="226"/>
      <c r="CZ80" s="226"/>
      <c r="DA80" s="226"/>
      <c r="DB80" s="226"/>
      <c r="DC80" s="226"/>
      <c r="DD80" s="226"/>
      <c r="DE80" s="226"/>
      <c r="DF80" s="226"/>
      <c r="DG80" s="226"/>
      <c r="DH80" s="226"/>
      <c r="DI80" s="226"/>
      <c r="DJ80" s="226"/>
      <c r="DK80" s="226"/>
      <c r="DL80" s="226"/>
      <c r="DM80" s="226"/>
      <c r="DN80" s="226"/>
      <c r="DO80" s="226"/>
      <c r="DP80" s="226"/>
      <c r="DQ80" s="226"/>
      <c r="DR80" s="226"/>
      <c r="DS80" s="226"/>
      <c r="DT80" s="226"/>
      <c r="DU80" s="226"/>
      <c r="DV80" s="226"/>
      <c r="DW80" s="226"/>
      <c r="DX80" s="226"/>
      <c r="DY80" s="226"/>
      <c r="DZ80" s="226"/>
      <c r="EA80" s="226"/>
      <c r="EB80" s="226"/>
      <c r="EC80" s="226"/>
      <c r="ED80" s="226"/>
      <c r="EE80" s="226"/>
      <c r="EF80" s="226"/>
      <c r="EG80" s="226"/>
      <c r="EH80" s="226"/>
      <c r="EI80" s="226"/>
      <c r="EJ80" s="226"/>
      <c r="EK80" s="226"/>
      <c r="EL80" s="226"/>
      <c r="EM80" s="226"/>
      <c r="EN80" s="226"/>
      <c r="EO80" s="226"/>
      <c r="EP80" s="226"/>
      <c r="EQ80" s="226"/>
      <c r="ER80" s="226"/>
      <c r="ES80" s="226"/>
      <c r="ET80" s="226"/>
      <c r="EU80" s="226"/>
      <c r="EV80" s="226"/>
      <c r="EW80" s="226"/>
      <c r="EX80" s="226"/>
      <c r="EY80" s="226"/>
      <c r="EZ80" s="226"/>
      <c r="FA80" s="226"/>
      <c r="FB80" s="226"/>
      <c r="FC80" s="226"/>
      <c r="FD80" s="226"/>
      <c r="FE80" s="226"/>
      <c r="FF80" s="226"/>
      <c r="FG80" s="226"/>
      <c r="FH80" s="226"/>
      <c r="FI80" s="226"/>
      <c r="FJ80" s="226"/>
      <c r="FK80" s="226"/>
      <c r="FL80" s="226"/>
      <c r="FM80" s="226"/>
      <c r="FN80" s="226"/>
      <c r="FO80" s="226"/>
      <c r="FP80" s="226"/>
      <c r="FQ80" s="226"/>
      <c r="FR80" s="226"/>
      <c r="FS80" s="226"/>
      <c r="FT80" s="226"/>
      <c r="FU80" s="226"/>
      <c r="FV80" s="226"/>
      <c r="FW80" s="226"/>
      <c r="FX80" s="226"/>
      <c r="FY80" s="226"/>
      <c r="FZ80" s="226"/>
      <c r="GA80" s="226"/>
      <c r="GB80" s="226"/>
      <c r="GC80" s="226"/>
      <c r="GD80" s="226"/>
      <c r="GE80" s="226"/>
      <c r="GF80" s="226"/>
      <c r="GG80" s="226"/>
      <c r="GH80" s="226"/>
      <c r="GI80" s="226"/>
      <c r="GJ80" s="226"/>
      <c r="GK80" s="226"/>
      <c r="GL80" s="226"/>
      <c r="GM80" s="226"/>
      <c r="GN80" s="226"/>
      <c r="GO80" s="226"/>
      <c r="GP80" s="226"/>
      <c r="GQ80" s="226"/>
      <c r="GR80" s="226"/>
      <c r="GS80" s="226"/>
      <c r="GT80" s="226"/>
      <c r="GU80" s="226"/>
      <c r="GV80" s="226"/>
      <c r="GW80" s="226"/>
      <c r="GX80" s="226"/>
      <c r="GY80" s="226"/>
      <c r="GZ80" s="226"/>
      <c r="HA80" s="226"/>
      <c r="HB80" s="226"/>
      <c r="HC80" s="226"/>
      <c r="HD80" s="226"/>
      <c r="HE80" s="226"/>
      <c r="HF80" s="226"/>
      <c r="HG80" s="226"/>
      <c r="HH80" s="226"/>
      <c r="HI80" s="226"/>
      <c r="HJ80" s="226"/>
      <c r="HK80" s="226"/>
      <c r="HL80" s="226"/>
    </row>
    <row r="81" spans="1:220" s="219" customFormat="1" ht="15" customHeight="1">
      <c r="A81" s="211"/>
      <c r="N81" s="225"/>
      <c r="O81" s="225"/>
      <c r="P81" s="226"/>
      <c r="Q81" s="236"/>
      <c r="R81" s="236"/>
      <c r="S81" s="244"/>
      <c r="T81" s="244"/>
      <c r="U81" s="244"/>
      <c r="V81" s="226"/>
      <c r="W81" s="226"/>
      <c r="Y81" s="226"/>
      <c r="AA81" s="226"/>
      <c r="AB81" s="226"/>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6"/>
      <c r="AY81" s="226"/>
      <c r="AZ81" s="226"/>
      <c r="BA81" s="226"/>
      <c r="BB81" s="226"/>
      <c r="BC81" s="226"/>
      <c r="BD81" s="226"/>
      <c r="BE81" s="226"/>
      <c r="BF81" s="226"/>
      <c r="BG81" s="226"/>
      <c r="BH81" s="226"/>
      <c r="BI81" s="226"/>
      <c r="BJ81" s="226"/>
      <c r="BK81" s="226"/>
      <c r="BL81" s="226"/>
      <c r="BM81" s="226"/>
      <c r="BN81" s="226"/>
      <c r="BO81" s="226"/>
      <c r="BP81" s="226"/>
      <c r="BQ81" s="226"/>
      <c r="BR81" s="226"/>
      <c r="BS81" s="226"/>
      <c r="BT81" s="226"/>
      <c r="BU81" s="226"/>
      <c r="BV81" s="226"/>
      <c r="BW81" s="226"/>
      <c r="BX81" s="226"/>
      <c r="BY81" s="226"/>
      <c r="BZ81" s="226"/>
      <c r="CA81" s="226"/>
      <c r="CB81" s="226"/>
      <c r="CC81" s="226"/>
      <c r="CD81" s="226"/>
      <c r="CE81" s="226"/>
      <c r="CF81" s="226"/>
      <c r="CG81" s="226"/>
      <c r="CH81" s="226"/>
      <c r="CI81" s="226"/>
      <c r="CJ81" s="226"/>
      <c r="CK81" s="226"/>
      <c r="CL81" s="226"/>
      <c r="CM81" s="226"/>
      <c r="CN81" s="226"/>
      <c r="CO81" s="226"/>
      <c r="CP81" s="226"/>
      <c r="CQ81" s="226"/>
      <c r="CR81" s="226"/>
      <c r="CS81" s="226"/>
      <c r="CT81" s="226"/>
      <c r="CU81" s="226"/>
      <c r="CV81" s="226"/>
      <c r="CW81" s="226"/>
      <c r="CX81" s="226"/>
      <c r="CY81" s="226"/>
      <c r="CZ81" s="226"/>
      <c r="DA81" s="226"/>
      <c r="DB81" s="226"/>
      <c r="DC81" s="226"/>
      <c r="DD81" s="226"/>
      <c r="DE81" s="226"/>
      <c r="DF81" s="226"/>
      <c r="DG81" s="226"/>
      <c r="DH81" s="226"/>
      <c r="DI81" s="226"/>
      <c r="DJ81" s="226"/>
      <c r="DK81" s="226"/>
      <c r="DL81" s="226"/>
      <c r="DM81" s="226"/>
      <c r="DN81" s="226"/>
      <c r="DO81" s="226"/>
      <c r="DP81" s="226"/>
      <c r="DQ81" s="226"/>
      <c r="DR81" s="226"/>
      <c r="DS81" s="226"/>
      <c r="DT81" s="226"/>
      <c r="DU81" s="226"/>
      <c r="DV81" s="226"/>
      <c r="DW81" s="226"/>
      <c r="DX81" s="226"/>
      <c r="DY81" s="226"/>
      <c r="DZ81" s="226"/>
      <c r="EA81" s="226"/>
      <c r="EB81" s="226"/>
      <c r="EC81" s="226"/>
      <c r="ED81" s="226"/>
      <c r="EE81" s="226"/>
      <c r="EF81" s="226"/>
      <c r="EG81" s="226"/>
      <c r="EH81" s="226"/>
      <c r="EI81" s="226"/>
      <c r="EJ81" s="226"/>
      <c r="EK81" s="226"/>
      <c r="EL81" s="226"/>
      <c r="EM81" s="226"/>
      <c r="EN81" s="226"/>
      <c r="EO81" s="226"/>
      <c r="EP81" s="226"/>
      <c r="EQ81" s="226"/>
      <c r="ER81" s="226"/>
      <c r="ES81" s="226"/>
      <c r="ET81" s="226"/>
      <c r="EU81" s="226"/>
      <c r="EV81" s="226"/>
      <c r="EW81" s="226"/>
      <c r="EX81" s="226"/>
      <c r="EY81" s="226"/>
      <c r="EZ81" s="226"/>
      <c r="FA81" s="226"/>
      <c r="FB81" s="226"/>
      <c r="FC81" s="226"/>
      <c r="FD81" s="226"/>
      <c r="FE81" s="226"/>
      <c r="FF81" s="226"/>
      <c r="FG81" s="226"/>
      <c r="FH81" s="226"/>
      <c r="FI81" s="226"/>
      <c r="FJ81" s="226"/>
      <c r="FK81" s="226"/>
      <c r="FL81" s="226"/>
      <c r="FM81" s="226"/>
      <c r="FN81" s="226"/>
      <c r="FO81" s="226"/>
      <c r="FP81" s="226"/>
      <c r="FQ81" s="226"/>
      <c r="FR81" s="226"/>
      <c r="FS81" s="226"/>
      <c r="FT81" s="226"/>
      <c r="FU81" s="226"/>
      <c r="FV81" s="226"/>
      <c r="FW81" s="226"/>
      <c r="FX81" s="226"/>
      <c r="FY81" s="226"/>
      <c r="FZ81" s="226"/>
      <c r="GA81" s="226"/>
      <c r="GB81" s="226"/>
      <c r="GC81" s="226"/>
      <c r="GD81" s="226"/>
      <c r="GE81" s="226"/>
      <c r="GF81" s="226"/>
      <c r="GG81" s="226"/>
      <c r="GH81" s="226"/>
      <c r="GI81" s="226"/>
      <c r="GJ81" s="226"/>
      <c r="GK81" s="226"/>
      <c r="GL81" s="226"/>
      <c r="GM81" s="226"/>
      <c r="GN81" s="226"/>
      <c r="GO81" s="226"/>
      <c r="GP81" s="226"/>
      <c r="GQ81" s="226"/>
      <c r="GR81" s="226"/>
      <c r="GS81" s="226"/>
      <c r="GT81" s="226"/>
      <c r="GU81" s="226"/>
      <c r="GV81" s="226"/>
      <c r="GW81" s="226"/>
      <c r="GX81" s="226"/>
      <c r="GY81" s="226"/>
      <c r="GZ81" s="226"/>
      <c r="HA81" s="226"/>
      <c r="HB81" s="226"/>
      <c r="HC81" s="226"/>
      <c r="HD81" s="226"/>
      <c r="HE81" s="226"/>
      <c r="HF81" s="226"/>
      <c r="HG81" s="226"/>
      <c r="HH81" s="226"/>
      <c r="HI81" s="226"/>
      <c r="HJ81" s="226"/>
      <c r="HK81" s="226"/>
      <c r="HL81" s="226"/>
    </row>
    <row r="82" spans="1:220" s="219" customFormat="1" ht="19.5" customHeight="1">
      <c r="A82" s="211"/>
      <c r="N82" s="225"/>
      <c r="O82" s="225"/>
      <c r="P82" s="226"/>
      <c r="Q82" s="236"/>
      <c r="R82" s="236"/>
      <c r="S82" s="244"/>
      <c r="T82" s="244"/>
      <c r="U82" s="244"/>
      <c r="V82" s="226"/>
      <c r="W82" s="226"/>
      <c r="Y82" s="226"/>
      <c r="AA82" s="226"/>
      <c r="AB82" s="226"/>
      <c r="AC82" s="226"/>
      <c r="AD82" s="226"/>
      <c r="AE82" s="226"/>
      <c r="AF82" s="226"/>
      <c r="AG82" s="226"/>
      <c r="AH82" s="226"/>
      <c r="AI82" s="226"/>
      <c r="AJ82" s="226"/>
      <c r="AK82" s="226"/>
      <c r="AL82" s="226"/>
      <c r="AM82" s="226"/>
      <c r="AN82" s="226"/>
      <c r="AO82" s="226"/>
      <c r="AP82" s="226"/>
      <c r="AQ82" s="226"/>
      <c r="AR82" s="226"/>
      <c r="AS82" s="226"/>
      <c r="AT82" s="226"/>
      <c r="AU82" s="226"/>
      <c r="AV82" s="226"/>
      <c r="AW82" s="226"/>
      <c r="AX82" s="226"/>
      <c r="AY82" s="226"/>
      <c r="AZ82" s="226"/>
      <c r="BA82" s="226"/>
      <c r="BB82" s="226"/>
      <c r="BC82" s="226"/>
      <c r="BD82" s="226"/>
      <c r="BE82" s="226"/>
      <c r="BF82" s="226"/>
      <c r="BG82" s="226"/>
      <c r="BH82" s="226"/>
      <c r="BI82" s="226"/>
      <c r="BJ82" s="226"/>
      <c r="BK82" s="226"/>
      <c r="BL82" s="226"/>
      <c r="BM82" s="226"/>
      <c r="BN82" s="226"/>
      <c r="BO82" s="226"/>
      <c r="BP82" s="226"/>
      <c r="BQ82" s="226"/>
      <c r="BR82" s="226"/>
      <c r="BS82" s="226"/>
      <c r="BT82" s="226"/>
      <c r="BU82" s="226"/>
      <c r="BV82" s="226"/>
      <c r="BW82" s="226"/>
      <c r="BX82" s="226"/>
      <c r="BY82" s="226"/>
      <c r="BZ82" s="226"/>
      <c r="CA82" s="226"/>
      <c r="CB82" s="226"/>
      <c r="CC82" s="226"/>
      <c r="CD82" s="226"/>
      <c r="CE82" s="226"/>
      <c r="CF82" s="226"/>
      <c r="CG82" s="226"/>
      <c r="CH82" s="226"/>
      <c r="CI82" s="226"/>
      <c r="CJ82" s="226"/>
      <c r="CK82" s="226"/>
      <c r="CL82" s="226"/>
      <c r="CM82" s="226"/>
      <c r="CN82" s="226"/>
      <c r="CO82" s="226"/>
      <c r="CP82" s="226"/>
      <c r="CQ82" s="226"/>
      <c r="CR82" s="226"/>
      <c r="CS82" s="226"/>
      <c r="CT82" s="226"/>
      <c r="CU82" s="226"/>
      <c r="CV82" s="226"/>
      <c r="CW82" s="226"/>
      <c r="CX82" s="226"/>
      <c r="CY82" s="226"/>
      <c r="CZ82" s="226"/>
      <c r="DA82" s="226"/>
      <c r="DB82" s="226"/>
      <c r="DC82" s="226"/>
      <c r="DD82" s="226"/>
      <c r="DE82" s="226"/>
      <c r="DF82" s="226"/>
      <c r="DG82" s="226"/>
      <c r="DH82" s="226"/>
      <c r="DI82" s="226"/>
      <c r="DJ82" s="226"/>
      <c r="DK82" s="226"/>
      <c r="DL82" s="226"/>
      <c r="DM82" s="226"/>
      <c r="DN82" s="226"/>
      <c r="DO82" s="226"/>
      <c r="DP82" s="226"/>
      <c r="DQ82" s="226"/>
      <c r="DR82" s="226"/>
      <c r="DS82" s="226"/>
      <c r="DT82" s="226"/>
      <c r="DU82" s="226"/>
      <c r="DV82" s="226"/>
      <c r="DW82" s="226"/>
      <c r="DX82" s="226"/>
      <c r="DY82" s="226"/>
      <c r="DZ82" s="226"/>
      <c r="EA82" s="226"/>
      <c r="EB82" s="226"/>
      <c r="EC82" s="226"/>
      <c r="ED82" s="226"/>
      <c r="EE82" s="226"/>
      <c r="EF82" s="226"/>
      <c r="EG82" s="226"/>
      <c r="EH82" s="226"/>
      <c r="EI82" s="226"/>
      <c r="EJ82" s="226"/>
      <c r="EK82" s="226"/>
      <c r="EL82" s="226"/>
      <c r="EM82" s="226"/>
      <c r="EN82" s="226"/>
      <c r="EO82" s="226"/>
      <c r="EP82" s="226"/>
      <c r="EQ82" s="226"/>
      <c r="ER82" s="226"/>
      <c r="ES82" s="226"/>
      <c r="ET82" s="226"/>
      <c r="EU82" s="226"/>
      <c r="EV82" s="226"/>
      <c r="EW82" s="226"/>
      <c r="EX82" s="226"/>
      <c r="EY82" s="226"/>
      <c r="EZ82" s="226"/>
      <c r="FA82" s="226"/>
      <c r="FB82" s="226"/>
      <c r="FC82" s="226"/>
      <c r="FD82" s="226"/>
      <c r="FE82" s="226"/>
      <c r="FF82" s="226"/>
      <c r="FG82" s="226"/>
      <c r="FH82" s="226"/>
      <c r="FI82" s="226"/>
      <c r="FJ82" s="226"/>
      <c r="FK82" s="226"/>
      <c r="FL82" s="226"/>
      <c r="FM82" s="226"/>
      <c r="FN82" s="226"/>
      <c r="FO82" s="226"/>
      <c r="FP82" s="226"/>
      <c r="FQ82" s="226"/>
      <c r="FR82" s="226"/>
      <c r="FS82" s="226"/>
      <c r="FT82" s="226"/>
      <c r="FU82" s="226"/>
      <c r="FV82" s="226"/>
      <c r="FW82" s="226"/>
      <c r="FX82" s="226"/>
      <c r="FY82" s="226"/>
      <c r="FZ82" s="226"/>
      <c r="GA82" s="226"/>
      <c r="GB82" s="226"/>
      <c r="GC82" s="226"/>
      <c r="GD82" s="226"/>
      <c r="GE82" s="226"/>
      <c r="GF82" s="226"/>
      <c r="GG82" s="226"/>
      <c r="GH82" s="226"/>
      <c r="GI82" s="226"/>
      <c r="GJ82" s="226"/>
      <c r="GK82" s="226"/>
      <c r="GL82" s="226"/>
      <c r="GM82" s="226"/>
      <c r="GN82" s="226"/>
      <c r="GO82" s="226"/>
      <c r="GP82" s="226"/>
      <c r="GQ82" s="226"/>
      <c r="GR82" s="226"/>
      <c r="GS82" s="226"/>
      <c r="GT82" s="226"/>
      <c r="GU82" s="226"/>
      <c r="GV82" s="226"/>
      <c r="GW82" s="226"/>
      <c r="GX82" s="226"/>
      <c r="GY82" s="226"/>
      <c r="GZ82" s="226"/>
      <c r="HA82" s="226"/>
      <c r="HB82" s="226"/>
      <c r="HC82" s="226"/>
      <c r="HD82" s="226"/>
      <c r="HE82" s="226"/>
      <c r="HF82" s="226"/>
      <c r="HG82" s="226"/>
      <c r="HH82" s="226"/>
      <c r="HI82" s="226"/>
      <c r="HJ82" s="226"/>
      <c r="HK82" s="226"/>
      <c r="HL82" s="226"/>
    </row>
    <row r="83" spans="1:21" s="219" customFormat="1" ht="15.75">
      <c r="A83" s="211"/>
      <c r="N83" s="218"/>
      <c r="O83" s="218"/>
      <c r="Q83" s="236"/>
      <c r="R83" s="236"/>
      <c r="S83" s="236"/>
      <c r="T83" s="236"/>
      <c r="U83" s="236"/>
    </row>
    <row r="84" spans="1:21" s="219" customFormat="1" ht="15.75">
      <c r="A84" s="211"/>
      <c r="N84" s="218"/>
      <c r="O84" s="218"/>
      <c r="Q84" s="236"/>
      <c r="R84" s="236"/>
      <c r="S84" s="236"/>
      <c r="T84" s="236"/>
      <c r="U84" s="236"/>
    </row>
    <row r="85" spans="1:21" s="219" customFormat="1" ht="15.75">
      <c r="A85" s="211"/>
      <c r="N85" s="218"/>
      <c r="O85" s="218"/>
      <c r="Q85" s="236"/>
      <c r="R85" s="236"/>
      <c r="S85" s="236"/>
      <c r="T85" s="236"/>
      <c r="U85" s="236"/>
    </row>
    <row r="86" spans="1:21" s="219" customFormat="1" ht="15.75">
      <c r="A86" s="211"/>
      <c r="N86" s="218"/>
      <c r="O86" s="218"/>
      <c r="Q86" s="236"/>
      <c r="R86" s="236"/>
      <c r="S86" s="236"/>
      <c r="T86" s="236"/>
      <c r="U86" s="236"/>
    </row>
    <row r="87" spans="1:21" s="219" customFormat="1" ht="15.75">
      <c r="A87" s="211"/>
      <c r="N87" s="218"/>
      <c r="O87" s="218"/>
      <c r="Q87" s="236"/>
      <c r="R87" s="236"/>
      <c r="S87" s="236"/>
      <c r="T87" s="236"/>
      <c r="U87" s="236"/>
    </row>
    <row r="88" spans="1:21" s="219" customFormat="1" ht="15.75">
      <c r="A88" s="211"/>
      <c r="C88" s="223"/>
      <c r="D88" s="223"/>
      <c r="E88" s="223"/>
      <c r="F88" s="223"/>
      <c r="G88" s="223"/>
      <c r="H88" s="223"/>
      <c r="I88" s="223"/>
      <c r="J88" s="211"/>
      <c r="K88" s="224"/>
      <c r="L88" s="224"/>
      <c r="M88" s="217"/>
      <c r="N88" s="218"/>
      <c r="O88" s="218"/>
      <c r="Q88" s="236"/>
      <c r="R88" s="236"/>
      <c r="S88" s="236"/>
      <c r="T88" s="236"/>
      <c r="U88" s="236"/>
    </row>
    <row r="89" spans="1:21" s="219" customFormat="1" ht="15.75">
      <c r="A89" s="211"/>
      <c r="C89" s="223"/>
      <c r="D89" s="223"/>
      <c r="E89" s="223"/>
      <c r="F89" s="223"/>
      <c r="G89" s="223"/>
      <c r="H89" s="223"/>
      <c r="I89" s="223"/>
      <c r="J89" s="211"/>
      <c r="K89" s="224"/>
      <c r="L89" s="224"/>
      <c r="M89" s="217"/>
      <c r="N89" s="218"/>
      <c r="O89" s="218"/>
      <c r="Q89" s="236"/>
      <c r="R89" s="236"/>
      <c r="S89" s="236"/>
      <c r="T89" s="236"/>
      <c r="U89" s="236"/>
    </row>
    <row r="90" spans="1:21" s="219" customFormat="1" ht="15.75">
      <c r="A90" s="211"/>
      <c r="C90" s="223"/>
      <c r="D90" s="223"/>
      <c r="E90" s="223"/>
      <c r="F90" s="223"/>
      <c r="G90" s="223"/>
      <c r="H90" s="223"/>
      <c r="I90" s="223"/>
      <c r="J90" s="211"/>
      <c r="K90" s="224"/>
      <c r="L90" s="224"/>
      <c r="M90" s="217"/>
      <c r="N90" s="218"/>
      <c r="O90" s="218"/>
      <c r="Q90" s="236"/>
      <c r="R90" s="236"/>
      <c r="S90" s="236"/>
      <c r="T90" s="236"/>
      <c r="U90" s="236"/>
    </row>
    <row r="91" spans="1:21" s="219" customFormat="1" ht="15.75">
      <c r="A91" s="211"/>
      <c r="C91" s="223"/>
      <c r="D91" s="223"/>
      <c r="E91" s="223"/>
      <c r="F91" s="223"/>
      <c r="G91" s="223"/>
      <c r="H91" s="223"/>
      <c r="I91" s="223"/>
      <c r="J91" s="211"/>
      <c r="K91" s="224"/>
      <c r="L91" s="224"/>
      <c r="M91" s="217"/>
      <c r="N91" s="218"/>
      <c r="O91" s="218"/>
      <c r="Q91" s="236"/>
      <c r="R91" s="236"/>
      <c r="S91" s="236"/>
      <c r="T91" s="236"/>
      <c r="U91" s="236"/>
    </row>
    <row r="92" spans="1:21" s="219" customFormat="1" ht="15.75">
      <c r="A92" s="211"/>
      <c r="C92" s="223"/>
      <c r="D92" s="223"/>
      <c r="E92" s="223"/>
      <c r="F92" s="223"/>
      <c r="G92" s="223"/>
      <c r="H92" s="223"/>
      <c r="I92" s="223"/>
      <c r="J92" s="211"/>
      <c r="K92" s="224"/>
      <c r="L92" s="224"/>
      <c r="M92" s="217"/>
      <c r="N92" s="218"/>
      <c r="O92" s="218"/>
      <c r="Q92" s="236"/>
      <c r="R92" s="236"/>
      <c r="S92" s="236"/>
      <c r="T92" s="236"/>
      <c r="U92" s="236"/>
    </row>
    <row r="93" spans="1:21" s="219" customFormat="1" ht="15">
      <c r="A93" s="227"/>
      <c r="C93" s="213"/>
      <c r="D93" s="213"/>
      <c r="E93" s="213"/>
      <c r="F93" s="228"/>
      <c r="G93" s="228"/>
      <c r="H93" s="213"/>
      <c r="I93" s="229"/>
      <c r="J93" s="213"/>
      <c r="K93" s="213"/>
      <c r="L93" s="213"/>
      <c r="M93" s="213"/>
      <c r="N93" s="218"/>
      <c r="O93" s="218"/>
      <c r="Q93" s="236"/>
      <c r="R93" s="236"/>
      <c r="S93" s="236"/>
      <c r="T93" s="236"/>
      <c r="U93" s="236"/>
    </row>
    <row r="94" spans="1:21" s="219" customFormat="1" ht="15.75">
      <c r="A94" s="230"/>
      <c r="C94" s="213"/>
      <c r="D94" s="213"/>
      <c r="E94" s="213"/>
      <c r="F94" s="228"/>
      <c r="G94" s="228"/>
      <c r="H94" s="213"/>
      <c r="I94" s="229"/>
      <c r="J94" s="213"/>
      <c r="K94" s="213"/>
      <c r="L94" s="213"/>
      <c r="M94" s="213"/>
      <c r="N94" s="218"/>
      <c r="O94" s="218"/>
      <c r="Q94" s="236"/>
      <c r="R94" s="236"/>
      <c r="S94" s="236"/>
      <c r="T94" s="236"/>
      <c r="U94" s="236"/>
    </row>
    <row r="95" spans="1:21" s="219" customFormat="1" ht="15">
      <c r="A95" s="227"/>
      <c r="C95" s="213"/>
      <c r="D95" s="213"/>
      <c r="E95" s="213"/>
      <c r="F95" s="228"/>
      <c r="G95" s="228"/>
      <c r="H95" s="231"/>
      <c r="I95" s="229"/>
      <c r="J95" s="213"/>
      <c r="K95" s="213"/>
      <c r="L95" s="213"/>
      <c r="M95" s="213"/>
      <c r="N95" s="218"/>
      <c r="O95" s="218"/>
      <c r="Q95" s="236"/>
      <c r="R95" s="236"/>
      <c r="S95" s="236"/>
      <c r="T95" s="236"/>
      <c r="U95" s="236"/>
    </row>
    <row r="96" spans="1:21" s="219" customFormat="1" ht="15">
      <c r="A96" s="227"/>
      <c r="C96" s="213"/>
      <c r="D96" s="213"/>
      <c r="E96" s="213"/>
      <c r="F96" s="228"/>
      <c r="G96" s="228"/>
      <c r="H96" s="213"/>
      <c r="I96" s="229"/>
      <c r="J96" s="213"/>
      <c r="K96" s="213"/>
      <c r="L96" s="213"/>
      <c r="M96" s="213"/>
      <c r="N96" s="218"/>
      <c r="O96" s="218"/>
      <c r="Q96" s="236"/>
      <c r="R96" s="236"/>
      <c r="S96" s="236"/>
      <c r="T96" s="236"/>
      <c r="U96" s="236"/>
    </row>
    <row r="97" spans="1:15" ht="15">
      <c r="A97" s="80"/>
      <c r="C97" s="81"/>
      <c r="D97" s="81"/>
      <c r="E97" s="81"/>
      <c r="F97" s="82"/>
      <c r="G97" s="82"/>
      <c r="H97" s="81"/>
      <c r="I97" s="83"/>
      <c r="J97" s="81"/>
      <c r="K97" s="81"/>
      <c r="L97" s="81"/>
      <c r="M97" s="81"/>
      <c r="N97" s="33"/>
      <c r="O97" s="33"/>
    </row>
    <row r="98" spans="1:15" ht="15">
      <c r="A98" s="46"/>
      <c r="C98" s="46"/>
      <c r="D98" s="46"/>
      <c r="E98" s="46"/>
      <c r="F98" s="46"/>
      <c r="G98" s="46"/>
      <c r="H98" s="46"/>
      <c r="I98" s="46"/>
      <c r="J98" s="46"/>
      <c r="K98" s="46"/>
      <c r="L98" s="46"/>
      <c r="M98" s="46"/>
      <c r="N98" s="33"/>
      <c r="O98" s="33"/>
    </row>
    <row r="99" spans="1:15" ht="15">
      <c r="A99" s="46"/>
      <c r="C99" s="46"/>
      <c r="D99" s="46"/>
      <c r="E99" s="46"/>
      <c r="F99" s="46"/>
      <c r="G99" s="46"/>
      <c r="H99" s="46"/>
      <c r="I99" s="46"/>
      <c r="J99" s="46"/>
      <c r="K99" s="46"/>
      <c r="L99" s="46"/>
      <c r="M99" s="46"/>
      <c r="N99" s="33"/>
      <c r="O99" s="33"/>
    </row>
    <row r="100" spans="1:15" ht="15">
      <c r="A100" s="46"/>
      <c r="C100" s="46"/>
      <c r="D100" s="46"/>
      <c r="E100" s="46"/>
      <c r="F100" s="46"/>
      <c r="G100" s="46"/>
      <c r="H100" s="46"/>
      <c r="I100" s="46"/>
      <c r="J100" s="46"/>
      <c r="K100" s="46"/>
      <c r="L100" s="46"/>
      <c r="M100" s="46"/>
      <c r="N100" s="33"/>
      <c r="O100" s="33"/>
    </row>
    <row r="101" spans="1:15" ht="15">
      <c r="A101" s="46"/>
      <c r="C101" s="46"/>
      <c r="D101" s="46"/>
      <c r="E101" s="46"/>
      <c r="F101" s="46"/>
      <c r="G101" s="46"/>
      <c r="H101" s="46"/>
      <c r="I101" s="46"/>
      <c r="J101" s="46"/>
      <c r="K101" s="46"/>
      <c r="L101" s="46"/>
      <c r="M101" s="46"/>
      <c r="N101" s="33"/>
      <c r="O101" s="33"/>
    </row>
    <row r="102" spans="1:15" ht="15">
      <c r="A102" s="46"/>
      <c r="C102" s="46"/>
      <c r="D102" s="46"/>
      <c r="E102" s="46"/>
      <c r="F102" s="46"/>
      <c r="G102" s="46"/>
      <c r="H102" s="46"/>
      <c r="I102" s="46"/>
      <c r="J102" s="46"/>
      <c r="K102" s="46"/>
      <c r="L102" s="46"/>
      <c r="M102" s="46"/>
      <c r="N102" s="33"/>
      <c r="O102" s="33"/>
    </row>
    <row r="103" spans="1:15" ht="15">
      <c r="A103" s="46"/>
      <c r="C103" s="46"/>
      <c r="D103" s="46"/>
      <c r="E103" s="46"/>
      <c r="F103" s="46"/>
      <c r="G103" s="46"/>
      <c r="H103" s="46"/>
      <c r="I103" s="46"/>
      <c r="J103" s="46"/>
      <c r="K103" s="46"/>
      <c r="L103" s="46"/>
      <c r="M103" s="46"/>
      <c r="N103" s="33"/>
      <c r="O103" s="33"/>
    </row>
  </sheetData>
  <sheetProtection password="EAAE" sheet="1"/>
  <mergeCells count="21">
    <mergeCell ref="J46:L46"/>
    <mergeCell ref="J47:L47"/>
    <mergeCell ref="C35:E35"/>
    <mergeCell ref="C36:E36"/>
    <mergeCell ref="C37:E37"/>
    <mergeCell ref="C40:E40"/>
    <mergeCell ref="J44:L44"/>
    <mergeCell ref="J45:L45"/>
    <mergeCell ref="F14:L14"/>
    <mergeCell ref="F15:L15"/>
    <mergeCell ref="F16:L16"/>
    <mergeCell ref="F17:I17"/>
    <mergeCell ref="H20:L29"/>
    <mergeCell ref="B33:C33"/>
    <mergeCell ref="I33:M33"/>
    <mergeCell ref="A6:M6"/>
    <mergeCell ref="I9:L9"/>
    <mergeCell ref="I10:J10"/>
    <mergeCell ref="K10:L10"/>
    <mergeCell ref="F12:L12"/>
    <mergeCell ref="F13:L13"/>
  </mergeCells>
  <dataValidations count="5">
    <dataValidation type="list" showInputMessage="1" promptTitle="INSTRUCTION" prompt="Choose the desired option from the list that opens by clicking the arrow on the right side of this cell.&#10;&#10;Alternatively you can also write directly to this cell. &#10;" sqref="C35:E35">
      <formula1>Laatat</formula1>
    </dataValidation>
    <dataValidation type="list" showInputMessage="1" promptTitle="INSTRUCTION" prompt="Choose the desired option from the list that opens by clicking the arrow on the right side of this cell.&#10;&#10;Alternatively you can also write directly to this cell. " sqref="C36:E36">
      <formula1>Harjalevyt</formula1>
    </dataValidation>
    <dataValidation type="list" showInputMessage="1" promptTitle="INSTRUCTION" prompt="Choose the desired option from the list that opens by clicking the arrow on the right side of this cell.&#10;&#10;Alternatively you can also write directly to this cell. " sqref="C37:E37">
      <formula1>$S$3:$S$10</formula1>
    </dataValidation>
    <dataValidation type="list" showInputMessage="1" promptTitle="INSTRUCTION" prompt="Choose the desired option from the list that opens by clicking the arrow on the right side of this cell.&#10;&#10;Alternatively you can also write directly to this cell. " sqref="C40:E40">
      <formula1>$T$3:$T$15</formula1>
    </dataValidation>
    <dataValidation type="list" allowBlank="1" showInputMessage="1" promptTitle="INSTRUCTION" prompt="Choose the desired option from the list that opens by clicking the arrow on the right side of this cell.&#10;&#10;Alternatively you can also write directly to this cell. &#10;" sqref="F17:I17">
      <formula1>$U$3:$U$10</formula1>
    </dataValidation>
  </dataValidations>
  <printOptions horizontalCentered="1" verticalCentered="1"/>
  <pageMargins left="0.52" right="0.53" top="0.52" bottom="0.77" header="0.5118110236220472" footer="0.5118110236220472"/>
  <pageSetup fitToHeight="1" fitToWidth="1" horizontalDpi="300" verticalDpi="300" orientation="landscape" paperSize="9" scale="56" r:id="rId6"/>
  <headerFooter alignWithMargins="0">
    <oddFooter>&amp;R&amp;F
Printed &amp;D</oddFooter>
  </headerFooter>
  <drawing r:id="rId5"/>
  <legacyDrawing r:id="rId4"/>
  <oleObjects>
    <oleObject progId="Designer.Drawing.7" shapeId="39170163" r:id="rId2"/>
    <oleObject progId="iGrafx.Image.1" shapeId="39170164" r:id="rId3"/>
  </oleObjects>
</worksheet>
</file>

<file path=xl/worksheets/sheet4.xml><?xml version="1.0" encoding="utf-8"?>
<worksheet xmlns="http://schemas.openxmlformats.org/spreadsheetml/2006/main" xmlns:r="http://schemas.openxmlformats.org/officeDocument/2006/relationships">
  <sheetPr codeName="Sheet6">
    <pageSetUpPr fitToPage="1"/>
  </sheetPr>
  <dimension ref="A1:HL103"/>
  <sheetViews>
    <sheetView showGridLines="0" zoomScale="75" zoomScaleNormal="75" zoomScaleSheetLayoutView="75" zoomScalePageLayoutView="0" workbookViewId="0" topLeftCell="A25">
      <selection activeCell="M53" sqref="M53"/>
    </sheetView>
  </sheetViews>
  <sheetFormatPr defaultColWidth="12.421875" defaultRowHeight="12.75"/>
  <cols>
    <col min="1" max="1" width="11.7109375" style="14" customWidth="1"/>
    <col min="2" max="2" width="33.140625" style="14" customWidth="1"/>
    <col min="3" max="3" width="7.7109375" style="14" customWidth="1"/>
    <col min="4" max="4" width="10.421875" style="14" customWidth="1"/>
    <col min="5" max="5" width="17.00390625" style="14" customWidth="1"/>
    <col min="6" max="12" width="15.140625" style="14" customWidth="1"/>
    <col min="13" max="13" width="21.8515625" style="14" customWidth="1"/>
    <col min="14" max="14" width="40.140625" style="46" customWidth="1"/>
    <col min="15" max="16" width="12.7109375" style="14" customWidth="1"/>
    <col min="17" max="21" width="40.8515625" style="236" customWidth="1"/>
    <col min="22" max="22" width="12.421875" style="219" customWidth="1"/>
    <col min="23" max="23" width="12.421875" style="14" customWidth="1"/>
    <col min="24" max="24" width="9.140625" style="0" customWidth="1"/>
    <col min="25" max="25" width="12.421875" style="14" customWidth="1"/>
    <col min="26" max="26" width="9.140625" style="0" customWidth="1"/>
    <col min="27" max="16384" width="12.421875" style="14" customWidth="1"/>
  </cols>
  <sheetData>
    <row r="1" spans="1:220" ht="18" customHeight="1">
      <c r="A1" s="8"/>
      <c r="B1" s="9"/>
      <c r="C1" s="10"/>
      <c r="D1" s="10"/>
      <c r="E1" s="11"/>
      <c r="F1" s="10"/>
      <c r="G1" s="10"/>
      <c r="H1" s="10"/>
      <c r="I1" s="10"/>
      <c r="J1" s="10"/>
      <c r="K1" s="10"/>
      <c r="L1" s="10"/>
      <c r="M1" s="1"/>
      <c r="N1" s="12"/>
      <c r="O1" s="12"/>
      <c r="P1" s="13"/>
      <c r="Q1" s="244"/>
      <c r="R1" s="244"/>
      <c r="S1" s="244"/>
      <c r="T1" s="244"/>
      <c r="U1" s="244"/>
      <c r="V1" s="226"/>
      <c r="W1" s="13"/>
      <c r="Y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row>
    <row r="2" spans="1:220" ht="18" customHeight="1">
      <c r="A2" s="15"/>
      <c r="B2" s="16"/>
      <c r="C2" s="17"/>
      <c r="D2" s="17"/>
      <c r="E2" s="132" t="s">
        <v>28</v>
      </c>
      <c r="F2" s="17"/>
      <c r="G2" s="17"/>
      <c r="H2" s="17"/>
      <c r="I2" s="17"/>
      <c r="J2" s="17"/>
      <c r="K2" s="17"/>
      <c r="L2" s="17"/>
      <c r="M2" s="2"/>
      <c r="N2" s="12"/>
      <c r="O2" s="12"/>
      <c r="P2" s="13"/>
      <c r="Q2" s="244"/>
      <c r="R2" s="244"/>
      <c r="S2" s="244"/>
      <c r="T2" s="244"/>
      <c r="U2" s="244"/>
      <c r="V2" s="226"/>
      <c r="W2" s="13"/>
      <c r="Y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row>
    <row r="3" spans="1:220" ht="18" customHeight="1">
      <c r="A3" s="15"/>
      <c r="B3" s="16"/>
      <c r="C3" s="17"/>
      <c r="D3" s="17"/>
      <c r="E3" s="132" t="s">
        <v>29</v>
      </c>
      <c r="F3" s="17"/>
      <c r="G3" s="17"/>
      <c r="H3" s="17"/>
      <c r="I3" s="17"/>
      <c r="J3" s="17"/>
      <c r="K3" s="17"/>
      <c r="L3" s="17"/>
      <c r="M3" s="2"/>
      <c r="N3" s="12"/>
      <c r="O3" s="12"/>
      <c r="P3" s="13"/>
      <c r="Q3" s="232" t="s">
        <v>90</v>
      </c>
      <c r="R3" s="232" t="s">
        <v>90</v>
      </c>
      <c r="S3" s="232" t="s">
        <v>90</v>
      </c>
      <c r="T3" s="232" t="s">
        <v>90</v>
      </c>
      <c r="U3" s="232" t="s">
        <v>38</v>
      </c>
      <c r="V3" s="214"/>
      <c r="W3" s="215"/>
      <c r="Y3" s="216"/>
      <c r="AA3" s="216"/>
      <c r="AB3" s="217"/>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row>
    <row r="4" spans="1:220" ht="18" customHeight="1">
      <c r="A4" s="15"/>
      <c r="B4" s="16"/>
      <c r="C4" s="17"/>
      <c r="D4" s="17"/>
      <c r="E4" s="132" t="s">
        <v>206</v>
      </c>
      <c r="F4" s="17"/>
      <c r="G4" s="17"/>
      <c r="H4" s="17"/>
      <c r="I4" s="17"/>
      <c r="J4" s="17"/>
      <c r="K4" s="17"/>
      <c r="L4" s="17"/>
      <c r="M4" s="2"/>
      <c r="N4" s="12"/>
      <c r="O4" s="12"/>
      <c r="P4" s="13"/>
      <c r="Q4" s="236" t="s">
        <v>187</v>
      </c>
      <c r="R4" s="68" t="s">
        <v>192</v>
      </c>
      <c r="S4" s="68" t="s">
        <v>167</v>
      </c>
      <c r="T4" s="233" t="s">
        <v>168</v>
      </c>
      <c r="U4" s="234" t="s">
        <v>2</v>
      </c>
      <c r="V4" s="214"/>
      <c r="W4" s="215"/>
      <c r="Y4" s="216"/>
      <c r="AA4" s="216"/>
      <c r="AB4" s="217"/>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row>
    <row r="5" spans="1:220" ht="18" customHeight="1">
      <c r="A5" s="15"/>
      <c r="B5" s="16"/>
      <c r="C5" s="17"/>
      <c r="D5" s="17"/>
      <c r="E5" s="132" t="s">
        <v>207</v>
      </c>
      <c r="F5" s="17"/>
      <c r="G5" s="17"/>
      <c r="H5" s="17"/>
      <c r="I5" s="17"/>
      <c r="J5" s="17"/>
      <c r="K5" s="17"/>
      <c r="L5" s="17"/>
      <c r="M5" s="2"/>
      <c r="N5" s="12"/>
      <c r="O5" s="12"/>
      <c r="P5" s="13"/>
      <c r="Q5" s="236" t="s">
        <v>188</v>
      </c>
      <c r="R5" s="235" t="s">
        <v>194</v>
      </c>
      <c r="S5" s="68" t="s">
        <v>185</v>
      </c>
      <c r="T5" s="233" t="s">
        <v>169</v>
      </c>
      <c r="U5" s="234" t="s">
        <v>4</v>
      </c>
      <c r="V5" s="214"/>
      <c r="W5" s="215"/>
      <c r="Y5" s="216"/>
      <c r="AA5" s="216"/>
      <c r="AB5" s="217"/>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row>
    <row r="6" spans="1:220" ht="18" customHeight="1" thickBot="1">
      <c r="A6" s="270"/>
      <c r="B6" s="271"/>
      <c r="C6" s="271"/>
      <c r="D6" s="271"/>
      <c r="E6" s="271"/>
      <c r="F6" s="271"/>
      <c r="G6" s="271"/>
      <c r="H6" s="271"/>
      <c r="I6" s="271"/>
      <c r="J6" s="271"/>
      <c r="K6" s="271"/>
      <c r="L6" s="271"/>
      <c r="M6" s="272"/>
      <c r="N6" s="19"/>
      <c r="O6" s="12"/>
      <c r="P6" s="13"/>
      <c r="Q6" s="236" t="s">
        <v>189</v>
      </c>
      <c r="R6" s="236" t="s">
        <v>100</v>
      </c>
      <c r="S6" s="68" t="s">
        <v>184</v>
      </c>
      <c r="T6" s="233" t="s">
        <v>170</v>
      </c>
      <c r="U6" s="234" t="s">
        <v>5</v>
      </c>
      <c r="V6" s="214"/>
      <c r="W6" s="215"/>
      <c r="Y6" s="216"/>
      <c r="AA6" s="216"/>
      <c r="AB6" s="217"/>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row>
    <row r="7" spans="1:220" ht="36" customHeight="1" thickBot="1">
      <c r="A7" s="204" t="s">
        <v>31</v>
      </c>
      <c r="B7" s="205"/>
      <c r="C7" s="206"/>
      <c r="D7" s="206"/>
      <c r="E7" s="207"/>
      <c r="F7" s="206"/>
      <c r="G7" s="206"/>
      <c r="H7" s="206"/>
      <c r="I7" s="206"/>
      <c r="J7" s="206"/>
      <c r="K7" s="206"/>
      <c r="L7" s="206"/>
      <c r="M7" s="208"/>
      <c r="N7" s="19"/>
      <c r="O7" s="12"/>
      <c r="P7" s="13"/>
      <c r="Q7" s="236" t="s">
        <v>190</v>
      </c>
      <c r="R7" s="68" t="s">
        <v>103</v>
      </c>
      <c r="S7" s="68" t="s">
        <v>186</v>
      </c>
      <c r="T7" s="233" t="s">
        <v>171</v>
      </c>
      <c r="U7" s="234" t="s">
        <v>6</v>
      </c>
      <c r="V7" s="246"/>
      <c r="W7" s="215"/>
      <c r="Y7" s="216"/>
      <c r="AA7" s="216"/>
      <c r="AB7" s="217"/>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row>
    <row r="8" spans="1:220" ht="16.5" customHeight="1">
      <c r="A8" s="20"/>
      <c r="B8" s="21"/>
      <c r="C8" s="22"/>
      <c r="D8" s="22"/>
      <c r="E8" s="22"/>
      <c r="F8" s="22"/>
      <c r="G8" s="22"/>
      <c r="H8" s="22"/>
      <c r="I8" s="23"/>
      <c r="J8" s="24"/>
      <c r="K8" s="23"/>
      <c r="L8" s="23"/>
      <c r="M8" s="3"/>
      <c r="N8" s="19"/>
      <c r="O8" s="12"/>
      <c r="P8" s="13"/>
      <c r="Q8" s="236" t="s">
        <v>191</v>
      </c>
      <c r="R8" s="236" t="s">
        <v>193</v>
      </c>
      <c r="S8" s="68"/>
      <c r="T8" s="233" t="s">
        <v>172</v>
      </c>
      <c r="U8" s="237" t="s">
        <v>7</v>
      </c>
      <c r="W8" s="219"/>
      <c r="Y8" s="219"/>
      <c r="AA8" s="219"/>
      <c r="AB8" s="217"/>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row>
    <row r="9" spans="1:220" s="51" customFormat="1" ht="15" customHeight="1">
      <c r="A9" s="157"/>
      <c r="B9" s="150" t="s">
        <v>63</v>
      </c>
      <c r="C9" s="151"/>
      <c r="D9" s="158"/>
      <c r="E9" s="163">
        <f ca="1">TODAY()</f>
        <v>43690</v>
      </c>
      <c r="F9" s="159"/>
      <c r="G9" s="150" t="s">
        <v>32</v>
      </c>
      <c r="H9" s="151"/>
      <c r="I9" s="276" t="s">
        <v>33</v>
      </c>
      <c r="J9" s="277"/>
      <c r="K9" s="277"/>
      <c r="L9" s="278"/>
      <c r="M9" s="160"/>
      <c r="N9" s="161"/>
      <c r="O9" s="161"/>
      <c r="P9" s="162"/>
      <c r="Q9" s="236"/>
      <c r="R9" s="242"/>
      <c r="S9" s="238"/>
      <c r="T9" s="233" t="s">
        <v>173</v>
      </c>
      <c r="U9" s="237" t="s">
        <v>8</v>
      </c>
      <c r="V9" s="219"/>
      <c r="W9" s="219"/>
      <c r="Y9" s="219"/>
      <c r="AA9" s="219"/>
      <c r="AB9" s="217"/>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c r="DE9" s="162"/>
      <c r="DF9" s="162"/>
      <c r="DG9" s="162"/>
      <c r="DH9" s="162"/>
      <c r="DI9" s="162"/>
      <c r="DJ9" s="162"/>
      <c r="DK9" s="162"/>
      <c r="DL9" s="162"/>
      <c r="DM9" s="162"/>
      <c r="DN9" s="162"/>
      <c r="DO9" s="162"/>
      <c r="DP9" s="162"/>
      <c r="DQ9" s="162"/>
      <c r="DR9" s="162"/>
      <c r="DS9" s="162"/>
      <c r="DT9" s="162"/>
      <c r="DU9" s="162"/>
      <c r="DV9" s="162"/>
      <c r="DW9" s="162"/>
      <c r="DX9" s="162"/>
      <c r="DY9" s="162"/>
      <c r="DZ9" s="162"/>
      <c r="EA9" s="162"/>
      <c r="EB9" s="162"/>
      <c r="EC9" s="162"/>
      <c r="ED9" s="162"/>
      <c r="EE9" s="162"/>
      <c r="EF9" s="162"/>
      <c r="EG9" s="162"/>
      <c r="EH9" s="162"/>
      <c r="EI9" s="162"/>
      <c r="EJ9" s="162"/>
      <c r="EK9" s="162"/>
      <c r="EL9" s="162"/>
      <c r="EM9" s="162"/>
      <c r="EN9" s="162"/>
      <c r="EO9" s="162"/>
      <c r="EP9" s="162"/>
      <c r="EQ9" s="162"/>
      <c r="ER9" s="162"/>
      <c r="ES9" s="162"/>
      <c r="ET9" s="162"/>
      <c r="EU9" s="162"/>
      <c r="EV9" s="162"/>
      <c r="EW9" s="162"/>
      <c r="EX9" s="162"/>
      <c r="EY9" s="162"/>
      <c r="EZ9" s="162"/>
      <c r="FA9" s="162"/>
      <c r="FB9" s="162"/>
      <c r="FC9" s="162"/>
      <c r="FD9" s="162"/>
      <c r="FE9" s="162"/>
      <c r="FF9" s="162"/>
      <c r="FG9" s="162"/>
      <c r="FH9" s="162"/>
      <c r="FI9" s="162"/>
      <c r="FJ9" s="162"/>
      <c r="FK9" s="162"/>
      <c r="FL9" s="162"/>
      <c r="FM9" s="162"/>
      <c r="FN9" s="162"/>
      <c r="FO9" s="162"/>
      <c r="FP9" s="162"/>
      <c r="FQ9" s="162"/>
      <c r="FR9" s="162"/>
      <c r="FS9" s="162"/>
      <c r="FT9" s="162"/>
      <c r="FU9" s="162"/>
      <c r="FV9" s="162"/>
      <c r="FW9" s="162"/>
      <c r="FX9" s="162"/>
      <c r="FY9" s="162"/>
      <c r="FZ9" s="162"/>
      <c r="GA9" s="162"/>
      <c r="GB9" s="162"/>
      <c r="GC9" s="162"/>
      <c r="GD9" s="162"/>
      <c r="GE9" s="162"/>
      <c r="GF9" s="162"/>
      <c r="GG9" s="162"/>
      <c r="GH9" s="162"/>
      <c r="GI9" s="162"/>
      <c r="GJ9" s="162"/>
      <c r="GK9" s="162"/>
      <c r="GL9" s="162"/>
      <c r="GM9" s="162"/>
      <c r="GN9" s="162"/>
      <c r="GO9" s="162"/>
      <c r="GP9" s="162"/>
      <c r="GQ9" s="162"/>
      <c r="GR9" s="162"/>
      <c r="GS9" s="162"/>
      <c r="GT9" s="162"/>
      <c r="GU9" s="162"/>
      <c r="GV9" s="162"/>
      <c r="GW9" s="162"/>
      <c r="GX9" s="162"/>
      <c r="GY9" s="162"/>
      <c r="GZ9" s="162"/>
      <c r="HA9" s="162"/>
      <c r="HB9" s="162"/>
      <c r="HC9" s="162"/>
      <c r="HD9" s="162"/>
      <c r="HE9" s="162"/>
      <c r="HF9" s="162"/>
      <c r="HG9" s="162"/>
      <c r="HH9" s="162"/>
      <c r="HI9" s="162"/>
      <c r="HJ9" s="162"/>
      <c r="HK9" s="162"/>
      <c r="HL9" s="162"/>
    </row>
    <row r="10" spans="1:220" ht="16.5" customHeight="1">
      <c r="A10" s="25"/>
      <c r="B10" s="18"/>
      <c r="C10" s="26"/>
      <c r="D10" s="26"/>
      <c r="E10" s="26"/>
      <c r="F10" s="26"/>
      <c r="G10" s="150" t="s">
        <v>148</v>
      </c>
      <c r="H10" s="151"/>
      <c r="I10" s="267" t="s">
        <v>161</v>
      </c>
      <c r="J10" s="292"/>
      <c r="K10" s="293"/>
      <c r="L10" s="294"/>
      <c r="M10" s="4"/>
      <c r="N10" s="19"/>
      <c r="O10" s="12"/>
      <c r="P10" s="13"/>
      <c r="S10" s="239"/>
      <c r="T10" s="233" t="s">
        <v>174</v>
      </c>
      <c r="U10" s="238" t="s">
        <v>3</v>
      </c>
      <c r="V10" s="223"/>
      <c r="W10" s="223"/>
      <c r="Y10" s="211"/>
      <c r="AA10" s="216"/>
      <c r="AB10" s="217"/>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row>
    <row r="11" spans="1:220" ht="16.5" customHeight="1">
      <c r="A11" s="25"/>
      <c r="B11" s="29" t="s">
        <v>39</v>
      </c>
      <c r="C11" s="26"/>
      <c r="D11" s="26"/>
      <c r="E11" s="26"/>
      <c r="F11" s="26"/>
      <c r="G11" s="26"/>
      <c r="H11" s="26"/>
      <c r="I11" s="27"/>
      <c r="J11" s="28"/>
      <c r="K11" s="27"/>
      <c r="L11" s="27"/>
      <c r="M11" s="4"/>
      <c r="N11" s="19"/>
      <c r="O11" s="12"/>
      <c r="P11" s="13"/>
      <c r="S11" s="238"/>
      <c r="T11" s="233" t="s">
        <v>175</v>
      </c>
      <c r="U11" s="68"/>
      <c r="V11" s="246"/>
      <c r="W11" s="215"/>
      <c r="Y11" s="216"/>
      <c r="AA11" s="216"/>
      <c r="AB11" s="217"/>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row>
    <row r="12" spans="1:220" ht="16.5" customHeight="1">
      <c r="A12" s="25"/>
      <c r="B12" s="150" t="s">
        <v>65</v>
      </c>
      <c r="C12" s="151"/>
      <c r="D12" s="151"/>
      <c r="E12" s="151"/>
      <c r="F12" s="262" t="s">
        <v>33</v>
      </c>
      <c r="G12" s="263"/>
      <c r="H12" s="263"/>
      <c r="I12" s="263"/>
      <c r="J12" s="263"/>
      <c r="K12" s="263"/>
      <c r="L12" s="264"/>
      <c r="M12" s="4"/>
      <c r="N12" s="19"/>
      <c r="O12" s="12"/>
      <c r="P12" s="13"/>
      <c r="S12" s="238"/>
      <c r="T12" s="233" t="s">
        <v>176</v>
      </c>
      <c r="U12" s="68"/>
      <c r="V12" s="214"/>
      <c r="W12" s="212"/>
      <c r="Y12" s="216"/>
      <c r="AA12" s="216"/>
      <c r="AB12" s="217"/>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row>
    <row r="13" spans="1:220" ht="16.5" customHeight="1">
      <c r="A13" s="25"/>
      <c r="B13" s="152" t="s">
        <v>40</v>
      </c>
      <c r="C13" s="153"/>
      <c r="D13" s="153"/>
      <c r="E13" s="153"/>
      <c r="F13" s="262" t="s">
        <v>34</v>
      </c>
      <c r="G13" s="263"/>
      <c r="H13" s="263"/>
      <c r="I13" s="263"/>
      <c r="J13" s="263"/>
      <c r="K13" s="263"/>
      <c r="L13" s="264"/>
      <c r="M13" s="4"/>
      <c r="N13" s="19"/>
      <c r="O13" s="12"/>
      <c r="P13" s="13"/>
      <c r="S13" s="238"/>
      <c r="T13" s="233" t="s">
        <v>177</v>
      </c>
      <c r="U13" s="68"/>
      <c r="V13" s="247"/>
      <c r="W13" s="213"/>
      <c r="Y13" s="216"/>
      <c r="AA13" s="216"/>
      <c r="AB13" s="217"/>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row>
    <row r="14" spans="1:220" ht="16.5" customHeight="1">
      <c r="A14" s="25"/>
      <c r="B14" s="154" t="s">
        <v>41</v>
      </c>
      <c r="C14" s="153"/>
      <c r="D14" s="153"/>
      <c r="E14" s="153"/>
      <c r="F14" s="262" t="s">
        <v>35</v>
      </c>
      <c r="G14" s="263"/>
      <c r="H14" s="263"/>
      <c r="I14" s="263"/>
      <c r="J14" s="263"/>
      <c r="K14" s="263"/>
      <c r="L14" s="264"/>
      <c r="M14" s="4"/>
      <c r="N14" s="19"/>
      <c r="O14" s="12"/>
      <c r="P14" s="13"/>
      <c r="S14" s="238"/>
      <c r="T14" s="233" t="s">
        <v>178</v>
      </c>
      <c r="U14" s="68"/>
      <c r="V14" s="214"/>
      <c r="W14" s="216"/>
      <c r="Y14" s="216"/>
      <c r="AA14" s="216"/>
      <c r="AB14" s="217"/>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row>
    <row r="15" spans="1:220" ht="16.5" customHeight="1">
      <c r="A15" s="25"/>
      <c r="B15" s="154" t="s">
        <v>42</v>
      </c>
      <c r="C15" s="153"/>
      <c r="D15" s="153"/>
      <c r="E15" s="153"/>
      <c r="F15" s="262" t="s">
        <v>36</v>
      </c>
      <c r="G15" s="263"/>
      <c r="H15" s="263"/>
      <c r="I15" s="263"/>
      <c r="J15" s="263"/>
      <c r="K15" s="263"/>
      <c r="L15" s="264"/>
      <c r="M15" s="4"/>
      <c r="N15" s="19"/>
      <c r="O15" s="12"/>
      <c r="P15" s="13"/>
      <c r="S15" s="238"/>
      <c r="T15" s="233" t="s">
        <v>179</v>
      </c>
      <c r="U15" s="240"/>
      <c r="V15" s="214"/>
      <c r="W15" s="216"/>
      <c r="Y15" s="212"/>
      <c r="AA15" s="212"/>
      <c r="AB15" s="217"/>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row>
    <row r="16" spans="1:220" ht="16.5" customHeight="1">
      <c r="A16" s="25"/>
      <c r="B16" s="154" t="s">
        <v>43</v>
      </c>
      <c r="C16" s="153"/>
      <c r="D16" s="153"/>
      <c r="E16" s="153"/>
      <c r="F16" s="262" t="s">
        <v>37</v>
      </c>
      <c r="G16" s="274"/>
      <c r="H16" s="274"/>
      <c r="I16" s="274"/>
      <c r="J16" s="274"/>
      <c r="K16" s="274"/>
      <c r="L16" s="275"/>
      <c r="M16" s="4"/>
      <c r="N16" s="19"/>
      <c r="O16" s="12"/>
      <c r="P16" s="13"/>
      <c r="S16" s="238"/>
      <c r="T16" s="238"/>
      <c r="U16" s="241"/>
      <c r="V16" s="248"/>
      <c r="W16" s="223"/>
      <c r="Y16" s="211"/>
      <c r="AA16" s="224"/>
      <c r="AB16" s="217"/>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row>
    <row r="17" spans="1:220" ht="15" customHeight="1">
      <c r="A17" s="25"/>
      <c r="B17" s="154" t="s">
        <v>44</v>
      </c>
      <c r="C17" s="153"/>
      <c r="D17" s="153"/>
      <c r="E17" s="153"/>
      <c r="F17" s="267" t="s">
        <v>38</v>
      </c>
      <c r="G17" s="268"/>
      <c r="H17" s="268"/>
      <c r="I17" s="269"/>
      <c r="J17" s="28"/>
      <c r="K17" s="27"/>
      <c r="L17" s="27"/>
      <c r="M17" s="4"/>
      <c r="N17" s="19"/>
      <c r="O17" s="12"/>
      <c r="P17" s="13"/>
      <c r="S17" s="238"/>
      <c r="T17" s="238"/>
      <c r="U17" s="241"/>
      <c r="V17" s="248"/>
      <c r="W17" s="223"/>
      <c r="Y17" s="211"/>
      <c r="AA17" s="224"/>
      <c r="AB17" s="217"/>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row>
    <row r="18" spans="1:220" ht="15" customHeight="1">
      <c r="A18" s="25"/>
      <c r="B18" s="18"/>
      <c r="C18" s="26"/>
      <c r="D18" s="26"/>
      <c r="F18" s="26"/>
      <c r="G18" s="26"/>
      <c r="H18" s="26"/>
      <c r="I18" s="26"/>
      <c r="J18" s="28"/>
      <c r="K18" s="27"/>
      <c r="L18" s="27"/>
      <c r="M18" s="4"/>
      <c r="N18" s="12"/>
      <c r="O18" s="12"/>
      <c r="P18" s="13"/>
      <c r="S18" s="238"/>
      <c r="T18" s="238"/>
      <c r="U18" s="241"/>
      <c r="V18" s="248"/>
      <c r="W18" s="223"/>
      <c r="Y18" s="211"/>
      <c r="AA18" s="224"/>
      <c r="AB18" s="217"/>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row>
    <row r="19" spans="1:220" ht="15" customHeight="1">
      <c r="A19" s="25"/>
      <c r="B19" s="29" t="s">
        <v>45</v>
      </c>
      <c r="C19" s="26"/>
      <c r="D19" s="26"/>
      <c r="E19" s="26"/>
      <c r="F19" s="26"/>
      <c r="G19" s="26"/>
      <c r="H19" s="26"/>
      <c r="I19" s="26"/>
      <c r="J19" s="28"/>
      <c r="K19" s="27"/>
      <c r="L19" s="27"/>
      <c r="M19" s="4"/>
      <c r="N19" s="12"/>
      <c r="O19" s="12"/>
      <c r="P19" s="13"/>
      <c r="U19" s="241"/>
      <c r="V19" s="223"/>
      <c r="W19" s="223"/>
      <c r="Y19" s="211"/>
      <c r="AA19" s="224"/>
      <c r="AB19" s="217"/>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row>
    <row r="20" spans="1:220" ht="19.5" customHeight="1">
      <c r="A20" s="25"/>
      <c r="B20" s="123" t="s">
        <v>55</v>
      </c>
      <c r="C20" s="123"/>
      <c r="D20" s="123"/>
      <c r="E20" s="123"/>
      <c r="F20" s="164"/>
      <c r="G20" s="166" t="s">
        <v>26</v>
      </c>
      <c r="H20" s="279" t="s">
        <v>149</v>
      </c>
      <c r="I20" s="280"/>
      <c r="J20" s="280"/>
      <c r="K20" s="280"/>
      <c r="L20" s="281"/>
      <c r="M20" s="4"/>
      <c r="N20" s="12"/>
      <c r="U20" s="241"/>
      <c r="V20" s="223"/>
      <c r="W20" s="223"/>
      <c r="Y20" s="211"/>
      <c r="AA20" s="224"/>
      <c r="AB20" s="217"/>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row>
    <row r="21" spans="1:28" ht="18">
      <c r="A21" s="25"/>
      <c r="B21" s="124" t="s">
        <v>111</v>
      </c>
      <c r="C21" s="124"/>
      <c r="D21" s="124"/>
      <c r="E21" s="124"/>
      <c r="F21" s="164"/>
      <c r="G21" s="166" t="s">
        <v>10</v>
      </c>
      <c r="H21" s="282"/>
      <c r="I21" s="283"/>
      <c r="J21" s="283"/>
      <c r="K21" s="283"/>
      <c r="L21" s="284"/>
      <c r="M21" s="4"/>
      <c r="N21" s="33"/>
      <c r="U21" s="241"/>
      <c r="V21" s="223"/>
      <c r="W21" s="223"/>
      <c r="Y21" s="211"/>
      <c r="AA21" s="224"/>
      <c r="AB21" s="217"/>
    </row>
    <row r="22" spans="1:28" ht="18">
      <c r="A22" s="25"/>
      <c r="B22" s="124" t="s">
        <v>112</v>
      </c>
      <c r="C22" s="124"/>
      <c r="D22" s="124"/>
      <c r="E22" s="124"/>
      <c r="F22" s="164"/>
      <c r="G22" s="166" t="s">
        <v>10</v>
      </c>
      <c r="H22" s="282"/>
      <c r="I22" s="283"/>
      <c r="J22" s="283"/>
      <c r="K22" s="283"/>
      <c r="L22" s="284"/>
      <c r="M22" s="4"/>
      <c r="N22" s="33"/>
      <c r="O22" s="34"/>
      <c r="P22" s="34"/>
      <c r="R22" s="238"/>
      <c r="U22" s="241"/>
      <c r="V22" s="223"/>
      <c r="W22" s="223"/>
      <c r="Y22" s="211"/>
      <c r="AA22" s="224"/>
      <c r="AB22" s="217"/>
    </row>
    <row r="23" spans="1:28" ht="18">
      <c r="A23" s="25"/>
      <c r="B23" s="124" t="s">
        <v>46</v>
      </c>
      <c r="C23" s="124"/>
      <c r="D23" s="124"/>
      <c r="E23" s="124"/>
      <c r="F23" s="164"/>
      <c r="G23" s="166" t="s">
        <v>10</v>
      </c>
      <c r="H23" s="282"/>
      <c r="I23" s="283"/>
      <c r="J23" s="283"/>
      <c r="K23" s="283"/>
      <c r="L23" s="284"/>
      <c r="M23" s="4"/>
      <c r="N23" s="33"/>
      <c r="O23" s="34"/>
      <c r="P23" s="34"/>
      <c r="R23" s="238"/>
      <c r="U23" s="241"/>
      <c r="V23" s="223"/>
      <c r="W23" s="223"/>
      <c r="Y23" s="211"/>
      <c r="AA23" s="224"/>
      <c r="AB23" s="217"/>
    </row>
    <row r="24" spans="1:28" ht="18">
      <c r="A24" s="25"/>
      <c r="B24" s="124" t="s">
        <v>47</v>
      </c>
      <c r="C24" s="124" t="s">
        <v>48</v>
      </c>
      <c r="D24" s="124"/>
      <c r="E24" s="124"/>
      <c r="F24" s="164"/>
      <c r="G24" s="166" t="s">
        <v>10</v>
      </c>
      <c r="H24" s="282"/>
      <c r="I24" s="283"/>
      <c r="J24" s="283"/>
      <c r="K24" s="283"/>
      <c r="L24" s="284"/>
      <c r="M24" s="4"/>
      <c r="N24" s="33"/>
      <c r="O24" s="34"/>
      <c r="P24" s="34"/>
      <c r="R24" s="238"/>
      <c r="S24" s="242"/>
      <c r="T24" s="242"/>
      <c r="U24" s="241"/>
      <c r="V24" s="223"/>
      <c r="W24" s="223"/>
      <c r="Y24" s="211"/>
      <c r="AA24" s="224"/>
      <c r="AB24" s="217"/>
    </row>
    <row r="25" spans="1:28" ht="18">
      <c r="A25" s="25"/>
      <c r="B25" s="124"/>
      <c r="C25" s="124" t="s">
        <v>49</v>
      </c>
      <c r="D25" s="124"/>
      <c r="E25" s="124"/>
      <c r="F25" s="164"/>
      <c r="G25" s="166" t="s">
        <v>10</v>
      </c>
      <c r="H25" s="282"/>
      <c r="I25" s="283"/>
      <c r="J25" s="283"/>
      <c r="K25" s="283"/>
      <c r="L25" s="284"/>
      <c r="M25" s="4"/>
      <c r="N25" s="33"/>
      <c r="O25" s="34"/>
      <c r="P25" s="34"/>
      <c r="R25" s="238"/>
      <c r="U25" s="241"/>
      <c r="V25" s="223"/>
      <c r="W25" s="223"/>
      <c r="Y25" s="211"/>
      <c r="AA25" s="224"/>
      <c r="AB25" s="217"/>
    </row>
    <row r="26" spans="1:28" ht="18">
      <c r="A26" s="25"/>
      <c r="B26" s="124" t="s">
        <v>50</v>
      </c>
      <c r="C26" s="124"/>
      <c r="D26" s="124"/>
      <c r="E26" s="124"/>
      <c r="F26" s="164"/>
      <c r="G26" s="166" t="s">
        <v>10</v>
      </c>
      <c r="H26" s="282"/>
      <c r="I26" s="283"/>
      <c r="J26" s="283"/>
      <c r="K26" s="283"/>
      <c r="L26" s="284"/>
      <c r="M26" s="4"/>
      <c r="N26" s="33"/>
      <c r="R26" s="238"/>
      <c r="U26" s="241"/>
      <c r="V26" s="223"/>
      <c r="W26" s="223"/>
      <c r="Y26" s="211"/>
      <c r="AA26" s="224"/>
      <c r="AB26" s="217"/>
    </row>
    <row r="27" spans="1:28" ht="18">
      <c r="A27" s="25"/>
      <c r="B27" s="124" t="s">
        <v>155</v>
      </c>
      <c r="C27" s="124"/>
      <c r="D27" s="124"/>
      <c r="E27" s="124"/>
      <c r="F27" s="164"/>
      <c r="G27" s="166" t="s">
        <v>10</v>
      </c>
      <c r="H27" s="282"/>
      <c r="I27" s="283"/>
      <c r="J27" s="283"/>
      <c r="K27" s="283"/>
      <c r="L27" s="284"/>
      <c r="M27" s="4"/>
      <c r="N27" s="33"/>
      <c r="R27" s="238"/>
      <c r="U27" s="241"/>
      <c r="V27" s="223"/>
      <c r="W27" s="223"/>
      <c r="Y27" s="211"/>
      <c r="AA27" s="224"/>
      <c r="AB27" s="217"/>
    </row>
    <row r="28" spans="1:28" ht="18">
      <c r="A28" s="25"/>
      <c r="B28" s="124" t="s">
        <v>156</v>
      </c>
      <c r="C28" s="124"/>
      <c r="D28" s="124"/>
      <c r="E28" s="124"/>
      <c r="F28" s="165"/>
      <c r="G28" s="166" t="str">
        <f>IF(F28=1,"piece","pieces")</f>
        <v>pieces</v>
      </c>
      <c r="H28" s="282"/>
      <c r="I28" s="283"/>
      <c r="J28" s="283"/>
      <c r="K28" s="283"/>
      <c r="L28" s="284"/>
      <c r="M28" s="4"/>
      <c r="N28" s="33"/>
      <c r="R28" s="238"/>
      <c r="U28" s="241"/>
      <c r="V28" s="223"/>
      <c r="W28" s="223"/>
      <c r="Y28" s="211"/>
      <c r="AA28" s="224"/>
      <c r="AB28" s="217"/>
    </row>
    <row r="29" spans="1:28" ht="18">
      <c r="A29" s="25"/>
      <c r="B29" s="124" t="s">
        <v>157</v>
      </c>
      <c r="C29" s="124"/>
      <c r="D29" s="124"/>
      <c r="E29" s="124"/>
      <c r="F29" s="164"/>
      <c r="G29" s="166" t="s">
        <v>10</v>
      </c>
      <c r="H29" s="285"/>
      <c r="I29" s="286"/>
      <c r="J29" s="286"/>
      <c r="K29" s="286"/>
      <c r="L29" s="287"/>
      <c r="M29" s="4"/>
      <c r="N29" s="33"/>
      <c r="R29" s="238"/>
      <c r="U29" s="241"/>
      <c r="V29" s="223"/>
      <c r="W29" s="223"/>
      <c r="Y29" s="211"/>
      <c r="AA29" s="224"/>
      <c r="AB29" s="217"/>
    </row>
    <row r="30" spans="1:28" ht="15.75">
      <c r="A30" s="36"/>
      <c r="B30" s="37"/>
      <c r="C30" s="37"/>
      <c r="D30" s="38"/>
      <c r="E30" s="39"/>
      <c r="F30" s="40"/>
      <c r="G30" s="35"/>
      <c r="H30" s="35"/>
      <c r="I30" s="35"/>
      <c r="J30" s="35"/>
      <c r="K30" s="37"/>
      <c r="L30" s="37"/>
      <c r="M30" s="5"/>
      <c r="N30" s="33"/>
      <c r="R30" s="238"/>
      <c r="U30" s="241"/>
      <c r="V30" s="223"/>
      <c r="W30" s="223"/>
      <c r="Y30" s="211"/>
      <c r="AA30" s="224"/>
      <c r="AB30" s="217"/>
    </row>
    <row r="31" spans="1:28" ht="15.75">
      <c r="A31" s="25"/>
      <c r="B31" s="31"/>
      <c r="C31" s="31"/>
      <c r="D31" s="41"/>
      <c r="E31" s="42"/>
      <c r="F31" s="30"/>
      <c r="G31" s="32"/>
      <c r="H31" s="32"/>
      <c r="I31" s="32"/>
      <c r="J31" s="32"/>
      <c r="K31" s="31"/>
      <c r="L31" s="31"/>
      <c r="M31" s="4"/>
      <c r="N31" s="33"/>
      <c r="Q31" s="245"/>
      <c r="R31" s="242"/>
      <c r="U31" s="241"/>
      <c r="V31" s="223"/>
      <c r="W31" s="223"/>
      <c r="Y31" s="211"/>
      <c r="AA31" s="224"/>
      <c r="AB31" s="217"/>
    </row>
    <row r="32" spans="1:28" ht="15.75">
      <c r="A32" s="25"/>
      <c r="H32" s="43"/>
      <c r="M32" s="4"/>
      <c r="N32" s="44"/>
      <c r="O32" s="34"/>
      <c r="P32" s="34"/>
      <c r="Q32" s="245"/>
      <c r="U32" s="241"/>
      <c r="V32" s="223"/>
      <c r="W32" s="223"/>
      <c r="Y32" s="211"/>
      <c r="AA32" s="224"/>
      <c r="AB32" s="217"/>
    </row>
    <row r="33" spans="1:14" ht="20.25" customHeight="1">
      <c r="A33" s="25"/>
      <c r="B33" s="265" t="s">
        <v>54</v>
      </c>
      <c r="C33" s="266"/>
      <c r="D33" s="193"/>
      <c r="H33" s="45"/>
      <c r="I33" s="265" t="s">
        <v>67</v>
      </c>
      <c r="J33" s="266"/>
      <c r="K33" s="266"/>
      <c r="L33" s="266"/>
      <c r="M33" s="273"/>
      <c r="N33" s="33"/>
    </row>
    <row r="34" spans="1:14" ht="20.25" customHeight="1">
      <c r="A34" s="25"/>
      <c r="B34" s="127"/>
      <c r="C34" s="81"/>
      <c r="D34" s="81"/>
      <c r="E34" s="81"/>
      <c r="F34" s="81"/>
      <c r="G34" s="81"/>
      <c r="H34" s="45"/>
      <c r="I34" s="45" t="s">
        <v>61</v>
      </c>
      <c r="J34" s="45"/>
      <c r="K34" s="45" t="s">
        <v>62</v>
      </c>
      <c r="L34" s="45"/>
      <c r="M34" s="4"/>
      <c r="N34" s="33"/>
    </row>
    <row r="35" spans="1:14" ht="18.75">
      <c r="A35" s="25"/>
      <c r="B35" s="155" t="s">
        <v>51</v>
      </c>
      <c r="C35" s="259" t="s">
        <v>90</v>
      </c>
      <c r="D35" s="260"/>
      <c r="E35" s="261"/>
      <c r="F35" s="188">
        <f>ROUNDUP(1.02*F20/1.6,0)</f>
        <v>0</v>
      </c>
      <c r="G35" s="135" t="str">
        <f>IF(F35=1,"pack","packs")</f>
        <v>packs</v>
      </c>
      <c r="H35" s="7"/>
      <c r="I35" s="168"/>
      <c r="J35" s="167" t="s">
        <v>57</v>
      </c>
      <c r="K35" s="195">
        <f>I35*F35</f>
        <v>0</v>
      </c>
      <c r="L35" s="133" t="s">
        <v>25</v>
      </c>
      <c r="M35" s="4"/>
      <c r="N35" s="33"/>
    </row>
    <row r="36" spans="1:14" ht="18.75">
      <c r="A36" s="25"/>
      <c r="B36" s="156" t="s">
        <v>52</v>
      </c>
      <c r="C36" s="259" t="s">
        <v>90</v>
      </c>
      <c r="D36" s="260"/>
      <c r="E36" s="261"/>
      <c r="F36" s="189">
        <f>ROUNDUP((F22+F21)/12+F23/20,0)</f>
        <v>0</v>
      </c>
      <c r="G36" s="136" t="str">
        <f>IF(F36=1,"pack","packs")</f>
        <v>packs</v>
      </c>
      <c r="H36" s="7"/>
      <c r="I36" s="169"/>
      <c r="J36" s="167" t="s">
        <v>57</v>
      </c>
      <c r="K36" s="195">
        <f>I36*F36</f>
        <v>0</v>
      </c>
      <c r="L36" s="133" t="s">
        <v>25</v>
      </c>
      <c r="M36" s="4"/>
      <c r="N36" s="33"/>
    </row>
    <row r="37" spans="1:18" ht="18.75">
      <c r="A37" s="25"/>
      <c r="B37" s="155" t="s">
        <v>76</v>
      </c>
      <c r="C37" s="259" t="s">
        <v>90</v>
      </c>
      <c r="D37" s="260"/>
      <c r="E37" s="261"/>
      <c r="F37" s="188">
        <f>ROUNDUP(1.15*F20/15,0)</f>
        <v>0</v>
      </c>
      <c r="G37" s="135" t="str">
        <f>IF(F37=1,"roll","rolls")</f>
        <v>rolls</v>
      </c>
      <c r="H37" s="7"/>
      <c r="I37" s="169"/>
      <c r="J37" s="167" t="s">
        <v>58</v>
      </c>
      <c r="K37" s="195">
        <f>I37*F37</f>
        <v>0</v>
      </c>
      <c r="L37" s="133" t="s">
        <v>25</v>
      </c>
      <c r="M37" s="4"/>
      <c r="N37" s="33"/>
      <c r="R37" s="242"/>
    </row>
    <row r="38" spans="1:14" ht="18.75">
      <c r="A38" s="25"/>
      <c r="B38" s="156" t="s">
        <v>70</v>
      </c>
      <c r="C38" s="124"/>
      <c r="D38" s="124"/>
      <c r="E38" s="124"/>
      <c r="F38" s="189">
        <f>ROUNDUP(($F$23+$F$24)*1.05/2,0)</f>
        <v>0</v>
      </c>
      <c r="G38" s="137" t="s">
        <v>56</v>
      </c>
      <c r="H38" s="7"/>
      <c r="I38" s="169"/>
      <c r="J38" s="167" t="s">
        <v>59</v>
      </c>
      <c r="K38" s="195">
        <f>F38*I38</f>
        <v>0</v>
      </c>
      <c r="L38" s="133" t="s">
        <v>25</v>
      </c>
      <c r="M38" s="4"/>
      <c r="N38" s="33"/>
    </row>
    <row r="39" spans="1:14" ht="18.75">
      <c r="A39" s="25"/>
      <c r="B39" s="156" t="s">
        <v>71</v>
      </c>
      <c r="C39" s="124" t="s">
        <v>69</v>
      </c>
      <c r="D39" s="124"/>
      <c r="E39" s="124"/>
      <c r="F39" s="189">
        <f>ROUNDUP((F28*3+F26*0.4+(F24+F25)*0.1+F27*0.3),0)</f>
        <v>0</v>
      </c>
      <c r="G39" s="136" t="str">
        <f>IF(F39=1,"liter","litres")</f>
        <v>litres</v>
      </c>
      <c r="H39" s="7"/>
      <c r="I39" s="209" t="s">
        <v>60</v>
      </c>
      <c r="J39" s="210"/>
      <c r="K39" s="170"/>
      <c r="L39" s="133" t="s">
        <v>25</v>
      </c>
      <c r="M39" s="4"/>
      <c r="N39" s="33"/>
    </row>
    <row r="40" spans="1:14" ht="18.75">
      <c r="A40" s="25"/>
      <c r="B40" s="156" t="s">
        <v>72</v>
      </c>
      <c r="C40" s="259" t="s">
        <v>90</v>
      </c>
      <c r="D40" s="260"/>
      <c r="E40" s="261"/>
      <c r="F40" s="189">
        <f>ROUNDUP((F26+F27+F29+F28*1.6)/10,0)</f>
        <v>0</v>
      </c>
      <c r="G40" s="135" t="str">
        <f>IF(F40=1,"roll","rolls")</f>
        <v>rolls</v>
      </c>
      <c r="H40" s="7"/>
      <c r="I40" s="169"/>
      <c r="J40" s="167" t="s">
        <v>58</v>
      </c>
      <c r="K40" s="195">
        <f>I40*F40</f>
        <v>0</v>
      </c>
      <c r="L40" s="134" t="s">
        <v>25</v>
      </c>
      <c r="M40" s="4"/>
      <c r="N40" s="33"/>
    </row>
    <row r="41" spans="1:15" ht="18">
      <c r="A41" s="25"/>
      <c r="B41" s="125"/>
      <c r="C41" s="125"/>
      <c r="D41" s="125"/>
      <c r="E41" s="51"/>
      <c r="F41" s="190"/>
      <c r="G41" s="125"/>
      <c r="H41" s="48"/>
      <c r="I41" s="47"/>
      <c r="J41" s="255" t="s">
        <v>147</v>
      </c>
      <c r="K41" s="170"/>
      <c r="L41" s="133" t="s">
        <v>25</v>
      </c>
      <c r="M41" s="4"/>
      <c r="N41" s="33"/>
      <c r="O41" s="33"/>
    </row>
    <row r="42" spans="1:15" ht="18">
      <c r="A42" s="25"/>
      <c r="B42" s="51"/>
      <c r="C42" s="51"/>
      <c r="D42" s="51"/>
      <c r="E42" s="51"/>
      <c r="F42" s="191"/>
      <c r="G42" s="51"/>
      <c r="H42" s="49"/>
      <c r="I42" s="50"/>
      <c r="J42" s="258" t="s">
        <v>154</v>
      </c>
      <c r="K42" s="256">
        <f>SUM(K35:K41)</f>
        <v>0</v>
      </c>
      <c r="L42" s="257" t="s">
        <v>25</v>
      </c>
      <c r="M42" s="106"/>
      <c r="N42" s="33"/>
      <c r="O42" s="33"/>
    </row>
    <row r="43" spans="1:15" ht="18">
      <c r="A43" s="25"/>
      <c r="B43" s="171" t="s">
        <v>66</v>
      </c>
      <c r="C43" s="51"/>
      <c r="D43" s="51"/>
      <c r="E43" s="51"/>
      <c r="F43" s="191"/>
      <c r="G43" s="51"/>
      <c r="M43" s="106"/>
      <c r="N43" s="33"/>
      <c r="O43" s="33"/>
    </row>
    <row r="44" spans="1:15" ht="18">
      <c r="A44" s="25"/>
      <c r="B44" s="123" t="s">
        <v>68</v>
      </c>
      <c r="C44" s="123"/>
      <c r="D44" s="126"/>
      <c r="E44" s="126" t="s">
        <v>110</v>
      </c>
      <c r="F44" s="192">
        <f>ROUNDUP(28*F20+10*F20+10*(F21+F22)+10*(F24+F23)+30*F26+10*F27+10*F29,-1)</f>
        <v>0</v>
      </c>
      <c r="G44" s="123" t="s">
        <v>53</v>
      </c>
      <c r="H44" s="52"/>
      <c r="I44" s="243" t="s">
        <v>64</v>
      </c>
      <c r="J44" s="295"/>
      <c r="K44" s="296"/>
      <c r="L44" s="296"/>
      <c r="M44" s="106"/>
      <c r="N44" s="33"/>
      <c r="O44" s="33"/>
    </row>
    <row r="45" spans="1:15" ht="18">
      <c r="A45" s="25"/>
      <c r="B45" s="252"/>
      <c r="C45" s="252"/>
      <c r="D45" s="253"/>
      <c r="E45" s="253"/>
      <c r="F45" s="254"/>
      <c r="G45" s="252"/>
      <c r="H45" s="52"/>
      <c r="I45" s="243" t="s">
        <v>146</v>
      </c>
      <c r="J45" s="290"/>
      <c r="K45" s="291"/>
      <c r="L45" s="291"/>
      <c r="M45" s="106"/>
      <c r="N45" s="33"/>
      <c r="O45" s="33"/>
    </row>
    <row r="46" spans="1:17" ht="15.75">
      <c r="A46" s="53"/>
      <c r="B46" s="44"/>
      <c r="C46" s="46"/>
      <c r="D46" s="46"/>
      <c r="E46" s="46"/>
      <c r="F46" s="28"/>
      <c r="G46" s="54"/>
      <c r="H46" s="46"/>
      <c r="I46" s="243" t="s">
        <v>145</v>
      </c>
      <c r="J46" s="290"/>
      <c r="K46" s="291"/>
      <c r="L46" s="291"/>
      <c r="M46" s="56"/>
      <c r="N46" s="33"/>
      <c r="O46" s="33"/>
      <c r="Q46" s="244"/>
    </row>
    <row r="47" spans="1:17" ht="15.75">
      <c r="A47" s="57"/>
      <c r="C47" s="46"/>
      <c r="D47" s="46"/>
      <c r="E47" s="46"/>
      <c r="F47" s="54"/>
      <c r="G47" s="54"/>
      <c r="H47" s="46"/>
      <c r="I47" s="243" t="s">
        <v>63</v>
      </c>
      <c r="J47" s="288"/>
      <c r="K47" s="289"/>
      <c r="L47" s="289"/>
      <c r="M47" s="56"/>
      <c r="N47" s="33"/>
      <c r="O47" s="33"/>
      <c r="Q47" s="244"/>
    </row>
    <row r="48" spans="1:18" ht="15.75">
      <c r="A48" s="53"/>
      <c r="B48" s="58" t="s">
        <v>73</v>
      </c>
      <c r="C48" s="46"/>
      <c r="D48" s="46"/>
      <c r="E48" s="46"/>
      <c r="F48" s="46"/>
      <c r="G48" s="54"/>
      <c r="H48" s="46"/>
      <c r="I48" s="55"/>
      <c r="J48" s="46"/>
      <c r="K48" s="46"/>
      <c r="L48" s="46"/>
      <c r="M48" s="56"/>
      <c r="N48" s="33"/>
      <c r="O48" s="33"/>
      <c r="Q48" s="244"/>
      <c r="R48" s="245"/>
    </row>
    <row r="49" spans="1:18" ht="15.75">
      <c r="A49" s="53"/>
      <c r="B49" s="250" t="s">
        <v>150</v>
      </c>
      <c r="C49" s="26"/>
      <c r="D49" s="26"/>
      <c r="E49" s="26"/>
      <c r="F49" s="26"/>
      <c r="G49" s="26"/>
      <c r="H49" s="26"/>
      <c r="I49" s="26"/>
      <c r="J49" s="28"/>
      <c r="K49" s="27"/>
      <c r="L49" s="60"/>
      <c r="M49" s="56"/>
      <c r="N49" s="33"/>
      <c r="O49" s="33"/>
      <c r="Q49" s="244"/>
      <c r="R49" s="245"/>
    </row>
    <row r="50" spans="1:17" ht="15.75">
      <c r="A50" s="53"/>
      <c r="B50" s="251" t="s">
        <v>74</v>
      </c>
      <c r="C50" s="26"/>
      <c r="D50" s="26"/>
      <c r="E50" s="26"/>
      <c r="F50" s="26"/>
      <c r="G50" s="26"/>
      <c r="H50" s="26"/>
      <c r="I50" s="26"/>
      <c r="J50" s="28"/>
      <c r="K50" s="27"/>
      <c r="L50" s="60"/>
      <c r="M50" s="56"/>
      <c r="N50" s="33"/>
      <c r="O50" s="33"/>
      <c r="Q50" s="244"/>
    </row>
    <row r="51" spans="1:15" ht="15.75">
      <c r="A51" s="53"/>
      <c r="B51" s="251" t="s">
        <v>75</v>
      </c>
      <c r="C51" s="26"/>
      <c r="D51" s="26"/>
      <c r="E51" s="26"/>
      <c r="F51" s="26"/>
      <c r="G51" s="26"/>
      <c r="H51" s="26"/>
      <c r="I51" s="26"/>
      <c r="J51" s="28"/>
      <c r="K51" s="27"/>
      <c r="L51" s="60"/>
      <c r="M51" s="203" t="s">
        <v>209</v>
      </c>
      <c r="N51" s="33"/>
      <c r="O51" s="33"/>
    </row>
    <row r="52" spans="1:15" ht="16.5" thickBot="1">
      <c r="A52" s="61"/>
      <c r="B52" s="62"/>
      <c r="C52" s="63"/>
      <c r="D52" s="63"/>
      <c r="E52" s="63"/>
      <c r="F52" s="63"/>
      <c r="G52" s="63"/>
      <c r="H52" s="63"/>
      <c r="I52" s="64"/>
      <c r="J52" s="63"/>
      <c r="K52" s="63"/>
      <c r="L52" s="63"/>
      <c r="M52" s="86" t="s">
        <v>208</v>
      </c>
      <c r="N52" s="33"/>
      <c r="O52" s="33"/>
    </row>
    <row r="53" spans="1:15" ht="15.75">
      <c r="A53" s="28"/>
      <c r="B53" s="65"/>
      <c r="C53" s="46"/>
      <c r="D53" s="65"/>
      <c r="E53" s="65"/>
      <c r="F53" s="65"/>
      <c r="G53" s="66"/>
      <c r="H53" s="67"/>
      <c r="I53" s="65"/>
      <c r="J53" s="60"/>
      <c r="K53" s="60"/>
      <c r="L53" s="60"/>
      <c r="M53" s="6"/>
      <c r="N53" s="33"/>
      <c r="O53" s="33"/>
    </row>
    <row r="54" spans="1:16" ht="15.75">
      <c r="A54" s="211"/>
      <c r="B54" s="212"/>
      <c r="C54" s="213"/>
      <c r="D54" s="212"/>
      <c r="E54" s="212"/>
      <c r="F54" s="212"/>
      <c r="G54" s="214"/>
      <c r="H54" s="215"/>
      <c r="I54" s="212"/>
      <c r="J54" s="216"/>
      <c r="K54" s="216"/>
      <c r="L54" s="216"/>
      <c r="M54" s="217"/>
      <c r="N54" s="218"/>
      <c r="O54" s="218"/>
      <c r="P54" s="219"/>
    </row>
    <row r="55" spans="1:16" ht="15.75">
      <c r="A55" s="211"/>
      <c r="B55" s="216"/>
      <c r="C55" s="220"/>
      <c r="D55" s="220"/>
      <c r="E55" s="221"/>
      <c r="F55" s="212"/>
      <c r="G55" s="214"/>
      <c r="H55" s="215"/>
      <c r="I55" s="212"/>
      <c r="J55" s="216"/>
      <c r="K55" s="216"/>
      <c r="L55" s="216"/>
      <c r="M55" s="217"/>
      <c r="N55" s="218"/>
      <c r="O55" s="218"/>
      <c r="P55" s="219"/>
    </row>
    <row r="56" spans="1:16" ht="15.75">
      <c r="A56" s="211"/>
      <c r="B56" s="216"/>
      <c r="C56" s="220"/>
      <c r="D56" s="220"/>
      <c r="E56" s="221"/>
      <c r="F56" s="212"/>
      <c r="G56" s="214"/>
      <c r="H56" s="215"/>
      <c r="I56" s="212"/>
      <c r="J56" s="216"/>
      <c r="K56" s="216"/>
      <c r="L56" s="216"/>
      <c r="M56" s="217"/>
      <c r="N56" s="218"/>
      <c r="O56" s="218"/>
      <c r="P56" s="219"/>
    </row>
    <row r="57" spans="1:16" ht="15.75">
      <c r="A57" s="211"/>
      <c r="B57" s="219"/>
      <c r="C57" s="219"/>
      <c r="D57" s="219"/>
      <c r="E57" s="219"/>
      <c r="F57" s="219"/>
      <c r="G57" s="219"/>
      <c r="H57" s="219"/>
      <c r="I57" s="219"/>
      <c r="J57" s="219"/>
      <c r="K57" s="219"/>
      <c r="L57" s="219"/>
      <c r="M57" s="219"/>
      <c r="N57" s="218"/>
      <c r="O57" s="218"/>
      <c r="P57" s="219"/>
    </row>
    <row r="58" spans="1:16" ht="15.75">
      <c r="A58" s="211"/>
      <c r="B58" s="219"/>
      <c r="C58" s="219"/>
      <c r="D58" s="219"/>
      <c r="E58" s="219"/>
      <c r="F58" s="219"/>
      <c r="G58" s="219"/>
      <c r="H58" s="219"/>
      <c r="I58" s="219"/>
      <c r="J58" s="219"/>
      <c r="K58" s="219"/>
      <c r="L58" s="219"/>
      <c r="M58" s="219"/>
      <c r="N58" s="218"/>
      <c r="O58" s="218"/>
      <c r="P58" s="219"/>
    </row>
    <row r="59" spans="1:16" ht="15.75">
      <c r="A59" s="211"/>
      <c r="B59" s="219"/>
      <c r="C59" s="219"/>
      <c r="D59" s="219"/>
      <c r="E59" s="219"/>
      <c r="F59" s="219"/>
      <c r="G59" s="219"/>
      <c r="H59" s="219"/>
      <c r="I59" s="219"/>
      <c r="J59" s="219"/>
      <c r="K59" s="219"/>
      <c r="L59" s="219"/>
      <c r="M59" s="219"/>
      <c r="N59" s="218"/>
      <c r="O59" s="218"/>
      <c r="P59" s="219"/>
    </row>
    <row r="60" spans="1:16" ht="15.75">
      <c r="A60" s="211"/>
      <c r="B60" s="219"/>
      <c r="C60" s="219"/>
      <c r="D60" s="219"/>
      <c r="E60" s="219"/>
      <c r="F60" s="219"/>
      <c r="G60" s="219"/>
      <c r="H60" s="219"/>
      <c r="I60" s="219"/>
      <c r="J60" s="219"/>
      <c r="K60" s="219"/>
      <c r="L60" s="219"/>
      <c r="M60" s="219"/>
      <c r="N60" s="218"/>
      <c r="O60" s="218"/>
      <c r="P60" s="219"/>
    </row>
    <row r="61" spans="1:16" ht="15.75">
      <c r="A61" s="211"/>
      <c r="B61" s="219"/>
      <c r="C61" s="219"/>
      <c r="D61" s="219"/>
      <c r="E61" s="219"/>
      <c r="F61" s="219"/>
      <c r="G61" s="219"/>
      <c r="H61" s="219"/>
      <c r="I61" s="219"/>
      <c r="J61" s="219"/>
      <c r="K61" s="219"/>
      <c r="L61" s="219"/>
      <c r="M61" s="219"/>
      <c r="N61" s="218"/>
      <c r="O61" s="218"/>
      <c r="P61" s="219"/>
    </row>
    <row r="62" spans="1:16" ht="15.75">
      <c r="A62" s="211"/>
      <c r="B62" s="219"/>
      <c r="C62" s="219"/>
      <c r="D62" s="219"/>
      <c r="E62" s="219"/>
      <c r="F62" s="219"/>
      <c r="G62" s="219"/>
      <c r="H62" s="219"/>
      <c r="I62" s="219"/>
      <c r="J62" s="219"/>
      <c r="K62" s="219"/>
      <c r="L62" s="219"/>
      <c r="M62" s="219"/>
      <c r="N62" s="218"/>
      <c r="O62" s="218"/>
      <c r="P62" s="219"/>
    </row>
    <row r="63" spans="1:18" ht="15.75">
      <c r="A63" s="211"/>
      <c r="B63" s="219"/>
      <c r="C63" s="219"/>
      <c r="D63" s="219"/>
      <c r="E63" s="219"/>
      <c r="F63" s="219"/>
      <c r="G63" s="219"/>
      <c r="H63" s="219"/>
      <c r="I63" s="219"/>
      <c r="J63" s="219"/>
      <c r="K63" s="219"/>
      <c r="L63" s="219"/>
      <c r="M63" s="219"/>
      <c r="N63" s="218"/>
      <c r="O63" s="218"/>
      <c r="P63" s="222"/>
      <c r="R63" s="244"/>
    </row>
    <row r="64" spans="1:18" ht="15.75">
      <c r="A64" s="211"/>
      <c r="B64" s="219"/>
      <c r="C64" s="219"/>
      <c r="D64" s="219"/>
      <c r="E64" s="219"/>
      <c r="F64" s="219"/>
      <c r="G64" s="219"/>
      <c r="H64" s="219"/>
      <c r="I64" s="219"/>
      <c r="J64" s="219"/>
      <c r="K64" s="219"/>
      <c r="L64" s="219"/>
      <c r="M64" s="219"/>
      <c r="N64" s="218"/>
      <c r="O64" s="218"/>
      <c r="P64" s="222"/>
      <c r="R64" s="244"/>
    </row>
    <row r="65" spans="1:21" s="219" customFormat="1" ht="15.75">
      <c r="A65" s="211"/>
      <c r="N65" s="218"/>
      <c r="O65" s="218"/>
      <c r="Q65" s="236"/>
      <c r="R65" s="244"/>
      <c r="S65" s="236"/>
      <c r="T65" s="236"/>
      <c r="U65" s="236"/>
    </row>
    <row r="66" spans="1:21" s="219" customFormat="1" ht="15.75">
      <c r="A66" s="211"/>
      <c r="N66" s="218"/>
      <c r="O66" s="218"/>
      <c r="Q66" s="236"/>
      <c r="R66" s="244"/>
      <c r="S66" s="236"/>
      <c r="T66" s="236"/>
      <c r="U66" s="236"/>
    </row>
    <row r="67" spans="1:21" s="219" customFormat="1" ht="15.75">
      <c r="A67" s="211"/>
      <c r="N67" s="218"/>
      <c r="O67" s="218"/>
      <c r="Q67" s="236"/>
      <c r="R67" s="244"/>
      <c r="S67" s="236"/>
      <c r="T67" s="236"/>
      <c r="U67" s="236"/>
    </row>
    <row r="68" spans="1:21" s="219" customFormat="1" ht="15.75">
      <c r="A68" s="211"/>
      <c r="N68" s="218"/>
      <c r="O68" s="218"/>
      <c r="Q68" s="236"/>
      <c r="R68" s="236"/>
      <c r="S68" s="236"/>
      <c r="T68" s="236"/>
      <c r="U68" s="236"/>
    </row>
    <row r="69" spans="1:21" s="219" customFormat="1" ht="15.75">
      <c r="A69" s="211"/>
      <c r="N69" s="218"/>
      <c r="O69" s="218"/>
      <c r="Q69" s="236"/>
      <c r="R69" s="236"/>
      <c r="S69" s="236"/>
      <c r="T69" s="236"/>
      <c r="U69" s="236"/>
    </row>
    <row r="70" spans="1:21" s="219" customFormat="1" ht="15.75">
      <c r="A70" s="211"/>
      <c r="N70" s="218"/>
      <c r="O70" s="218"/>
      <c r="Q70" s="236"/>
      <c r="R70" s="236"/>
      <c r="S70" s="236"/>
      <c r="T70" s="236"/>
      <c r="U70" s="236"/>
    </row>
    <row r="71" spans="1:21" s="219" customFormat="1" ht="15.75">
      <c r="A71" s="211"/>
      <c r="N71" s="218"/>
      <c r="O71" s="218"/>
      <c r="Q71" s="236"/>
      <c r="R71" s="236"/>
      <c r="S71" s="236"/>
      <c r="T71" s="236"/>
      <c r="U71" s="236"/>
    </row>
    <row r="72" spans="1:21" s="219" customFormat="1" ht="15.75">
      <c r="A72" s="211"/>
      <c r="N72" s="218"/>
      <c r="O72" s="218"/>
      <c r="Q72" s="236"/>
      <c r="R72" s="236"/>
      <c r="S72" s="236"/>
      <c r="T72" s="236"/>
      <c r="U72" s="236"/>
    </row>
    <row r="73" spans="1:21" s="219" customFormat="1" ht="15.75">
      <c r="A73" s="211"/>
      <c r="N73" s="218"/>
      <c r="O73" s="218"/>
      <c r="Q73" s="236"/>
      <c r="R73" s="236"/>
      <c r="S73" s="236"/>
      <c r="T73" s="236"/>
      <c r="U73" s="236"/>
    </row>
    <row r="74" spans="1:21" s="219" customFormat="1" ht="15.75">
      <c r="A74" s="211"/>
      <c r="N74" s="218"/>
      <c r="O74" s="218"/>
      <c r="Q74" s="236"/>
      <c r="R74" s="236"/>
      <c r="S74" s="236"/>
      <c r="T74" s="236"/>
      <c r="U74" s="236"/>
    </row>
    <row r="75" spans="1:21" s="219" customFormat="1" ht="15.75">
      <c r="A75" s="211"/>
      <c r="N75" s="218"/>
      <c r="O75" s="218"/>
      <c r="Q75" s="236"/>
      <c r="R75" s="236"/>
      <c r="S75" s="236"/>
      <c r="T75" s="236"/>
      <c r="U75" s="236"/>
    </row>
    <row r="76" spans="1:21" s="219" customFormat="1" ht="15.75">
      <c r="A76" s="211"/>
      <c r="N76" s="218"/>
      <c r="O76" s="218"/>
      <c r="Q76" s="236"/>
      <c r="R76" s="236"/>
      <c r="S76" s="236"/>
      <c r="T76" s="236"/>
      <c r="U76" s="236"/>
    </row>
    <row r="77" spans="1:21" s="219" customFormat="1" ht="15.75">
      <c r="A77" s="211"/>
      <c r="N77" s="218"/>
      <c r="O77" s="218"/>
      <c r="Q77" s="236"/>
      <c r="R77" s="236"/>
      <c r="S77" s="236"/>
      <c r="T77" s="236"/>
      <c r="U77" s="236"/>
    </row>
    <row r="78" spans="1:220" s="219" customFormat="1" ht="16.5" customHeight="1">
      <c r="A78" s="211"/>
      <c r="N78" s="225"/>
      <c r="O78" s="225"/>
      <c r="P78" s="226"/>
      <c r="Q78" s="236"/>
      <c r="R78" s="236"/>
      <c r="S78" s="244"/>
      <c r="T78" s="244"/>
      <c r="U78" s="244"/>
      <c r="V78" s="226"/>
      <c r="W78" s="226"/>
      <c r="Y78" s="226"/>
      <c r="AA78" s="226"/>
      <c r="AB78" s="226"/>
      <c r="AC78" s="226"/>
      <c r="AD78" s="226"/>
      <c r="AE78" s="226"/>
      <c r="AF78" s="226"/>
      <c r="AG78" s="226"/>
      <c r="AH78" s="226"/>
      <c r="AI78" s="226"/>
      <c r="AJ78" s="226"/>
      <c r="AK78" s="226"/>
      <c r="AL78" s="226"/>
      <c r="AM78" s="226"/>
      <c r="AN78" s="226"/>
      <c r="AO78" s="226"/>
      <c r="AP78" s="226"/>
      <c r="AQ78" s="226"/>
      <c r="AR78" s="226"/>
      <c r="AS78" s="226"/>
      <c r="AT78" s="226"/>
      <c r="AU78" s="226"/>
      <c r="AV78" s="226"/>
      <c r="AW78" s="226"/>
      <c r="AX78" s="226"/>
      <c r="AY78" s="226"/>
      <c r="AZ78" s="226"/>
      <c r="BA78" s="226"/>
      <c r="BB78" s="226"/>
      <c r="BC78" s="226"/>
      <c r="BD78" s="226"/>
      <c r="BE78" s="226"/>
      <c r="BF78" s="226"/>
      <c r="BG78" s="226"/>
      <c r="BH78" s="226"/>
      <c r="BI78" s="226"/>
      <c r="BJ78" s="226"/>
      <c r="BK78" s="226"/>
      <c r="BL78" s="226"/>
      <c r="BM78" s="226"/>
      <c r="BN78" s="226"/>
      <c r="BO78" s="226"/>
      <c r="BP78" s="226"/>
      <c r="BQ78" s="226"/>
      <c r="BR78" s="226"/>
      <c r="BS78" s="226"/>
      <c r="BT78" s="226"/>
      <c r="BU78" s="226"/>
      <c r="BV78" s="226"/>
      <c r="BW78" s="226"/>
      <c r="BX78" s="226"/>
      <c r="BY78" s="226"/>
      <c r="BZ78" s="226"/>
      <c r="CA78" s="226"/>
      <c r="CB78" s="226"/>
      <c r="CC78" s="226"/>
      <c r="CD78" s="226"/>
      <c r="CE78" s="226"/>
      <c r="CF78" s="226"/>
      <c r="CG78" s="226"/>
      <c r="CH78" s="226"/>
      <c r="CI78" s="226"/>
      <c r="CJ78" s="226"/>
      <c r="CK78" s="226"/>
      <c r="CL78" s="226"/>
      <c r="CM78" s="226"/>
      <c r="CN78" s="226"/>
      <c r="CO78" s="226"/>
      <c r="CP78" s="226"/>
      <c r="CQ78" s="226"/>
      <c r="CR78" s="226"/>
      <c r="CS78" s="226"/>
      <c r="CT78" s="226"/>
      <c r="CU78" s="226"/>
      <c r="CV78" s="226"/>
      <c r="CW78" s="226"/>
      <c r="CX78" s="226"/>
      <c r="CY78" s="226"/>
      <c r="CZ78" s="226"/>
      <c r="DA78" s="226"/>
      <c r="DB78" s="226"/>
      <c r="DC78" s="226"/>
      <c r="DD78" s="226"/>
      <c r="DE78" s="226"/>
      <c r="DF78" s="226"/>
      <c r="DG78" s="226"/>
      <c r="DH78" s="226"/>
      <c r="DI78" s="226"/>
      <c r="DJ78" s="226"/>
      <c r="DK78" s="226"/>
      <c r="DL78" s="226"/>
      <c r="DM78" s="226"/>
      <c r="DN78" s="226"/>
      <c r="DO78" s="226"/>
      <c r="DP78" s="226"/>
      <c r="DQ78" s="226"/>
      <c r="DR78" s="226"/>
      <c r="DS78" s="226"/>
      <c r="DT78" s="226"/>
      <c r="DU78" s="226"/>
      <c r="DV78" s="226"/>
      <c r="DW78" s="226"/>
      <c r="DX78" s="226"/>
      <c r="DY78" s="226"/>
      <c r="DZ78" s="226"/>
      <c r="EA78" s="226"/>
      <c r="EB78" s="226"/>
      <c r="EC78" s="226"/>
      <c r="ED78" s="226"/>
      <c r="EE78" s="226"/>
      <c r="EF78" s="226"/>
      <c r="EG78" s="226"/>
      <c r="EH78" s="226"/>
      <c r="EI78" s="226"/>
      <c r="EJ78" s="226"/>
      <c r="EK78" s="226"/>
      <c r="EL78" s="226"/>
      <c r="EM78" s="226"/>
      <c r="EN78" s="226"/>
      <c r="EO78" s="226"/>
      <c r="EP78" s="226"/>
      <c r="EQ78" s="226"/>
      <c r="ER78" s="226"/>
      <c r="ES78" s="226"/>
      <c r="ET78" s="226"/>
      <c r="EU78" s="226"/>
      <c r="EV78" s="226"/>
      <c r="EW78" s="226"/>
      <c r="EX78" s="226"/>
      <c r="EY78" s="226"/>
      <c r="EZ78" s="226"/>
      <c r="FA78" s="226"/>
      <c r="FB78" s="226"/>
      <c r="FC78" s="226"/>
      <c r="FD78" s="226"/>
      <c r="FE78" s="226"/>
      <c r="FF78" s="226"/>
      <c r="FG78" s="226"/>
      <c r="FH78" s="226"/>
      <c r="FI78" s="226"/>
      <c r="FJ78" s="226"/>
      <c r="FK78" s="226"/>
      <c r="FL78" s="226"/>
      <c r="FM78" s="226"/>
      <c r="FN78" s="226"/>
      <c r="FO78" s="226"/>
      <c r="FP78" s="226"/>
      <c r="FQ78" s="226"/>
      <c r="FR78" s="226"/>
      <c r="FS78" s="226"/>
      <c r="FT78" s="226"/>
      <c r="FU78" s="226"/>
      <c r="FV78" s="226"/>
      <c r="FW78" s="226"/>
      <c r="FX78" s="226"/>
      <c r="FY78" s="226"/>
      <c r="FZ78" s="226"/>
      <c r="GA78" s="226"/>
      <c r="GB78" s="226"/>
      <c r="GC78" s="226"/>
      <c r="GD78" s="226"/>
      <c r="GE78" s="226"/>
      <c r="GF78" s="226"/>
      <c r="GG78" s="226"/>
      <c r="GH78" s="226"/>
      <c r="GI78" s="226"/>
      <c r="GJ78" s="226"/>
      <c r="GK78" s="226"/>
      <c r="GL78" s="226"/>
      <c r="GM78" s="226"/>
      <c r="GN78" s="226"/>
      <c r="GO78" s="226"/>
      <c r="GP78" s="226"/>
      <c r="GQ78" s="226"/>
      <c r="GR78" s="226"/>
      <c r="GS78" s="226"/>
      <c r="GT78" s="226"/>
      <c r="GU78" s="226"/>
      <c r="GV78" s="226"/>
      <c r="GW78" s="226"/>
      <c r="GX78" s="226"/>
      <c r="GY78" s="226"/>
      <c r="GZ78" s="226"/>
      <c r="HA78" s="226"/>
      <c r="HB78" s="226"/>
      <c r="HC78" s="226"/>
      <c r="HD78" s="226"/>
      <c r="HE78" s="226"/>
      <c r="HF78" s="226"/>
      <c r="HG78" s="226"/>
      <c r="HH78" s="226"/>
      <c r="HI78" s="226"/>
      <c r="HJ78" s="226"/>
      <c r="HK78" s="226"/>
      <c r="HL78" s="226"/>
    </row>
    <row r="79" spans="1:220" s="219" customFormat="1" ht="15" customHeight="1">
      <c r="A79" s="211"/>
      <c r="N79" s="225"/>
      <c r="O79" s="225"/>
      <c r="P79" s="226"/>
      <c r="Q79" s="236"/>
      <c r="R79" s="236"/>
      <c r="S79" s="244"/>
      <c r="T79" s="244"/>
      <c r="U79" s="244"/>
      <c r="V79" s="226"/>
      <c r="W79" s="226"/>
      <c r="Y79" s="226"/>
      <c r="AA79" s="226"/>
      <c r="AB79" s="226"/>
      <c r="AC79" s="226"/>
      <c r="AD79" s="226"/>
      <c r="AE79" s="226"/>
      <c r="AF79" s="226"/>
      <c r="AG79" s="226"/>
      <c r="AH79" s="226"/>
      <c r="AI79" s="226"/>
      <c r="AJ79" s="226"/>
      <c r="AK79" s="226"/>
      <c r="AL79" s="226"/>
      <c r="AM79" s="226"/>
      <c r="AN79" s="226"/>
      <c r="AO79" s="226"/>
      <c r="AP79" s="226"/>
      <c r="AQ79" s="226"/>
      <c r="AR79" s="226"/>
      <c r="AS79" s="226"/>
      <c r="AT79" s="226"/>
      <c r="AU79" s="226"/>
      <c r="AV79" s="226"/>
      <c r="AW79" s="226"/>
      <c r="AX79" s="226"/>
      <c r="AY79" s="226"/>
      <c r="AZ79" s="226"/>
      <c r="BA79" s="226"/>
      <c r="BB79" s="226"/>
      <c r="BC79" s="226"/>
      <c r="BD79" s="226"/>
      <c r="BE79" s="226"/>
      <c r="BF79" s="226"/>
      <c r="BG79" s="226"/>
      <c r="BH79" s="226"/>
      <c r="BI79" s="226"/>
      <c r="BJ79" s="226"/>
      <c r="BK79" s="226"/>
      <c r="BL79" s="226"/>
      <c r="BM79" s="226"/>
      <c r="BN79" s="226"/>
      <c r="BO79" s="226"/>
      <c r="BP79" s="226"/>
      <c r="BQ79" s="226"/>
      <c r="BR79" s="226"/>
      <c r="BS79" s="226"/>
      <c r="BT79" s="226"/>
      <c r="BU79" s="226"/>
      <c r="BV79" s="226"/>
      <c r="BW79" s="226"/>
      <c r="BX79" s="226"/>
      <c r="BY79" s="226"/>
      <c r="BZ79" s="226"/>
      <c r="CA79" s="226"/>
      <c r="CB79" s="226"/>
      <c r="CC79" s="226"/>
      <c r="CD79" s="226"/>
      <c r="CE79" s="226"/>
      <c r="CF79" s="226"/>
      <c r="CG79" s="226"/>
      <c r="CH79" s="226"/>
      <c r="CI79" s="226"/>
      <c r="CJ79" s="226"/>
      <c r="CK79" s="226"/>
      <c r="CL79" s="226"/>
      <c r="CM79" s="226"/>
      <c r="CN79" s="226"/>
      <c r="CO79" s="226"/>
      <c r="CP79" s="226"/>
      <c r="CQ79" s="226"/>
      <c r="CR79" s="226"/>
      <c r="CS79" s="226"/>
      <c r="CT79" s="226"/>
      <c r="CU79" s="226"/>
      <c r="CV79" s="226"/>
      <c r="CW79" s="226"/>
      <c r="CX79" s="226"/>
      <c r="CY79" s="226"/>
      <c r="CZ79" s="226"/>
      <c r="DA79" s="226"/>
      <c r="DB79" s="226"/>
      <c r="DC79" s="226"/>
      <c r="DD79" s="226"/>
      <c r="DE79" s="226"/>
      <c r="DF79" s="226"/>
      <c r="DG79" s="226"/>
      <c r="DH79" s="226"/>
      <c r="DI79" s="226"/>
      <c r="DJ79" s="226"/>
      <c r="DK79" s="226"/>
      <c r="DL79" s="226"/>
      <c r="DM79" s="226"/>
      <c r="DN79" s="226"/>
      <c r="DO79" s="226"/>
      <c r="DP79" s="226"/>
      <c r="DQ79" s="226"/>
      <c r="DR79" s="226"/>
      <c r="DS79" s="226"/>
      <c r="DT79" s="226"/>
      <c r="DU79" s="226"/>
      <c r="DV79" s="226"/>
      <c r="DW79" s="226"/>
      <c r="DX79" s="226"/>
      <c r="DY79" s="226"/>
      <c r="DZ79" s="226"/>
      <c r="EA79" s="226"/>
      <c r="EB79" s="226"/>
      <c r="EC79" s="226"/>
      <c r="ED79" s="226"/>
      <c r="EE79" s="226"/>
      <c r="EF79" s="226"/>
      <c r="EG79" s="226"/>
      <c r="EH79" s="226"/>
      <c r="EI79" s="226"/>
      <c r="EJ79" s="226"/>
      <c r="EK79" s="226"/>
      <c r="EL79" s="226"/>
      <c r="EM79" s="226"/>
      <c r="EN79" s="226"/>
      <c r="EO79" s="226"/>
      <c r="EP79" s="226"/>
      <c r="EQ79" s="226"/>
      <c r="ER79" s="226"/>
      <c r="ES79" s="226"/>
      <c r="ET79" s="226"/>
      <c r="EU79" s="226"/>
      <c r="EV79" s="226"/>
      <c r="EW79" s="226"/>
      <c r="EX79" s="226"/>
      <c r="EY79" s="226"/>
      <c r="EZ79" s="226"/>
      <c r="FA79" s="226"/>
      <c r="FB79" s="226"/>
      <c r="FC79" s="226"/>
      <c r="FD79" s="226"/>
      <c r="FE79" s="226"/>
      <c r="FF79" s="226"/>
      <c r="FG79" s="226"/>
      <c r="FH79" s="226"/>
      <c r="FI79" s="226"/>
      <c r="FJ79" s="226"/>
      <c r="FK79" s="226"/>
      <c r="FL79" s="226"/>
      <c r="FM79" s="226"/>
      <c r="FN79" s="226"/>
      <c r="FO79" s="226"/>
      <c r="FP79" s="226"/>
      <c r="FQ79" s="226"/>
      <c r="FR79" s="226"/>
      <c r="FS79" s="226"/>
      <c r="FT79" s="226"/>
      <c r="FU79" s="226"/>
      <c r="FV79" s="226"/>
      <c r="FW79" s="226"/>
      <c r="FX79" s="226"/>
      <c r="FY79" s="226"/>
      <c r="FZ79" s="226"/>
      <c r="GA79" s="226"/>
      <c r="GB79" s="226"/>
      <c r="GC79" s="226"/>
      <c r="GD79" s="226"/>
      <c r="GE79" s="226"/>
      <c r="GF79" s="226"/>
      <c r="GG79" s="226"/>
      <c r="GH79" s="226"/>
      <c r="GI79" s="226"/>
      <c r="GJ79" s="226"/>
      <c r="GK79" s="226"/>
      <c r="GL79" s="226"/>
      <c r="GM79" s="226"/>
      <c r="GN79" s="226"/>
      <c r="GO79" s="226"/>
      <c r="GP79" s="226"/>
      <c r="GQ79" s="226"/>
      <c r="GR79" s="226"/>
      <c r="GS79" s="226"/>
      <c r="GT79" s="226"/>
      <c r="GU79" s="226"/>
      <c r="GV79" s="226"/>
      <c r="GW79" s="226"/>
      <c r="GX79" s="226"/>
      <c r="GY79" s="226"/>
      <c r="GZ79" s="226"/>
      <c r="HA79" s="226"/>
      <c r="HB79" s="226"/>
      <c r="HC79" s="226"/>
      <c r="HD79" s="226"/>
      <c r="HE79" s="226"/>
      <c r="HF79" s="226"/>
      <c r="HG79" s="226"/>
      <c r="HH79" s="226"/>
      <c r="HI79" s="226"/>
      <c r="HJ79" s="226"/>
      <c r="HK79" s="226"/>
      <c r="HL79" s="226"/>
    </row>
    <row r="80" spans="1:220" s="219" customFormat="1" ht="15" customHeight="1">
      <c r="A80" s="211"/>
      <c r="N80" s="225"/>
      <c r="O80" s="225"/>
      <c r="P80" s="226"/>
      <c r="Q80" s="236"/>
      <c r="R80" s="236"/>
      <c r="S80" s="244"/>
      <c r="T80" s="244"/>
      <c r="U80" s="244"/>
      <c r="V80" s="226"/>
      <c r="W80" s="226"/>
      <c r="Y80" s="226"/>
      <c r="AA80" s="226"/>
      <c r="AB80" s="226"/>
      <c r="AC80" s="226"/>
      <c r="AD80" s="226"/>
      <c r="AE80" s="226"/>
      <c r="AF80" s="226"/>
      <c r="AG80" s="226"/>
      <c r="AH80" s="226"/>
      <c r="AI80" s="226"/>
      <c r="AJ80" s="226"/>
      <c r="AK80" s="226"/>
      <c r="AL80" s="226"/>
      <c r="AM80" s="226"/>
      <c r="AN80" s="226"/>
      <c r="AO80" s="226"/>
      <c r="AP80" s="226"/>
      <c r="AQ80" s="226"/>
      <c r="AR80" s="226"/>
      <c r="AS80" s="226"/>
      <c r="AT80" s="226"/>
      <c r="AU80" s="226"/>
      <c r="AV80" s="226"/>
      <c r="AW80" s="226"/>
      <c r="AX80" s="226"/>
      <c r="AY80" s="226"/>
      <c r="AZ80" s="226"/>
      <c r="BA80" s="226"/>
      <c r="BB80" s="226"/>
      <c r="BC80" s="226"/>
      <c r="BD80" s="226"/>
      <c r="BE80" s="226"/>
      <c r="BF80" s="226"/>
      <c r="BG80" s="226"/>
      <c r="BH80" s="226"/>
      <c r="BI80" s="226"/>
      <c r="BJ80" s="226"/>
      <c r="BK80" s="226"/>
      <c r="BL80" s="226"/>
      <c r="BM80" s="226"/>
      <c r="BN80" s="226"/>
      <c r="BO80" s="226"/>
      <c r="BP80" s="226"/>
      <c r="BQ80" s="226"/>
      <c r="BR80" s="226"/>
      <c r="BS80" s="226"/>
      <c r="BT80" s="226"/>
      <c r="BU80" s="226"/>
      <c r="BV80" s="226"/>
      <c r="BW80" s="226"/>
      <c r="BX80" s="226"/>
      <c r="BY80" s="226"/>
      <c r="BZ80" s="226"/>
      <c r="CA80" s="226"/>
      <c r="CB80" s="226"/>
      <c r="CC80" s="226"/>
      <c r="CD80" s="226"/>
      <c r="CE80" s="226"/>
      <c r="CF80" s="226"/>
      <c r="CG80" s="226"/>
      <c r="CH80" s="226"/>
      <c r="CI80" s="226"/>
      <c r="CJ80" s="226"/>
      <c r="CK80" s="226"/>
      <c r="CL80" s="226"/>
      <c r="CM80" s="226"/>
      <c r="CN80" s="226"/>
      <c r="CO80" s="226"/>
      <c r="CP80" s="226"/>
      <c r="CQ80" s="226"/>
      <c r="CR80" s="226"/>
      <c r="CS80" s="226"/>
      <c r="CT80" s="226"/>
      <c r="CU80" s="226"/>
      <c r="CV80" s="226"/>
      <c r="CW80" s="226"/>
      <c r="CX80" s="226"/>
      <c r="CY80" s="226"/>
      <c r="CZ80" s="226"/>
      <c r="DA80" s="226"/>
      <c r="DB80" s="226"/>
      <c r="DC80" s="226"/>
      <c r="DD80" s="226"/>
      <c r="DE80" s="226"/>
      <c r="DF80" s="226"/>
      <c r="DG80" s="226"/>
      <c r="DH80" s="226"/>
      <c r="DI80" s="226"/>
      <c r="DJ80" s="226"/>
      <c r="DK80" s="226"/>
      <c r="DL80" s="226"/>
      <c r="DM80" s="226"/>
      <c r="DN80" s="226"/>
      <c r="DO80" s="226"/>
      <c r="DP80" s="226"/>
      <c r="DQ80" s="226"/>
      <c r="DR80" s="226"/>
      <c r="DS80" s="226"/>
      <c r="DT80" s="226"/>
      <c r="DU80" s="226"/>
      <c r="DV80" s="226"/>
      <c r="DW80" s="226"/>
      <c r="DX80" s="226"/>
      <c r="DY80" s="226"/>
      <c r="DZ80" s="226"/>
      <c r="EA80" s="226"/>
      <c r="EB80" s="226"/>
      <c r="EC80" s="226"/>
      <c r="ED80" s="226"/>
      <c r="EE80" s="226"/>
      <c r="EF80" s="226"/>
      <c r="EG80" s="226"/>
      <c r="EH80" s="226"/>
      <c r="EI80" s="226"/>
      <c r="EJ80" s="226"/>
      <c r="EK80" s="226"/>
      <c r="EL80" s="226"/>
      <c r="EM80" s="226"/>
      <c r="EN80" s="226"/>
      <c r="EO80" s="226"/>
      <c r="EP80" s="226"/>
      <c r="EQ80" s="226"/>
      <c r="ER80" s="226"/>
      <c r="ES80" s="226"/>
      <c r="ET80" s="226"/>
      <c r="EU80" s="226"/>
      <c r="EV80" s="226"/>
      <c r="EW80" s="226"/>
      <c r="EX80" s="226"/>
      <c r="EY80" s="226"/>
      <c r="EZ80" s="226"/>
      <c r="FA80" s="226"/>
      <c r="FB80" s="226"/>
      <c r="FC80" s="226"/>
      <c r="FD80" s="226"/>
      <c r="FE80" s="226"/>
      <c r="FF80" s="226"/>
      <c r="FG80" s="226"/>
      <c r="FH80" s="226"/>
      <c r="FI80" s="226"/>
      <c r="FJ80" s="226"/>
      <c r="FK80" s="226"/>
      <c r="FL80" s="226"/>
      <c r="FM80" s="226"/>
      <c r="FN80" s="226"/>
      <c r="FO80" s="226"/>
      <c r="FP80" s="226"/>
      <c r="FQ80" s="226"/>
      <c r="FR80" s="226"/>
      <c r="FS80" s="226"/>
      <c r="FT80" s="226"/>
      <c r="FU80" s="226"/>
      <c r="FV80" s="226"/>
      <c r="FW80" s="226"/>
      <c r="FX80" s="226"/>
      <c r="FY80" s="226"/>
      <c r="FZ80" s="226"/>
      <c r="GA80" s="226"/>
      <c r="GB80" s="226"/>
      <c r="GC80" s="226"/>
      <c r="GD80" s="226"/>
      <c r="GE80" s="226"/>
      <c r="GF80" s="226"/>
      <c r="GG80" s="226"/>
      <c r="GH80" s="226"/>
      <c r="GI80" s="226"/>
      <c r="GJ80" s="226"/>
      <c r="GK80" s="226"/>
      <c r="GL80" s="226"/>
      <c r="GM80" s="226"/>
      <c r="GN80" s="226"/>
      <c r="GO80" s="226"/>
      <c r="GP80" s="226"/>
      <c r="GQ80" s="226"/>
      <c r="GR80" s="226"/>
      <c r="GS80" s="226"/>
      <c r="GT80" s="226"/>
      <c r="GU80" s="226"/>
      <c r="GV80" s="226"/>
      <c r="GW80" s="226"/>
      <c r="GX80" s="226"/>
      <c r="GY80" s="226"/>
      <c r="GZ80" s="226"/>
      <c r="HA80" s="226"/>
      <c r="HB80" s="226"/>
      <c r="HC80" s="226"/>
      <c r="HD80" s="226"/>
      <c r="HE80" s="226"/>
      <c r="HF80" s="226"/>
      <c r="HG80" s="226"/>
      <c r="HH80" s="226"/>
      <c r="HI80" s="226"/>
      <c r="HJ80" s="226"/>
      <c r="HK80" s="226"/>
      <c r="HL80" s="226"/>
    </row>
    <row r="81" spans="1:220" s="219" customFormat="1" ht="15" customHeight="1">
      <c r="A81" s="211"/>
      <c r="N81" s="225"/>
      <c r="O81" s="225"/>
      <c r="P81" s="226"/>
      <c r="Q81" s="236"/>
      <c r="R81" s="236"/>
      <c r="S81" s="244"/>
      <c r="T81" s="244"/>
      <c r="U81" s="244"/>
      <c r="V81" s="226"/>
      <c r="W81" s="226"/>
      <c r="Y81" s="226"/>
      <c r="AA81" s="226"/>
      <c r="AB81" s="226"/>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6"/>
      <c r="AY81" s="226"/>
      <c r="AZ81" s="226"/>
      <c r="BA81" s="226"/>
      <c r="BB81" s="226"/>
      <c r="BC81" s="226"/>
      <c r="BD81" s="226"/>
      <c r="BE81" s="226"/>
      <c r="BF81" s="226"/>
      <c r="BG81" s="226"/>
      <c r="BH81" s="226"/>
      <c r="BI81" s="226"/>
      <c r="BJ81" s="226"/>
      <c r="BK81" s="226"/>
      <c r="BL81" s="226"/>
      <c r="BM81" s="226"/>
      <c r="BN81" s="226"/>
      <c r="BO81" s="226"/>
      <c r="BP81" s="226"/>
      <c r="BQ81" s="226"/>
      <c r="BR81" s="226"/>
      <c r="BS81" s="226"/>
      <c r="BT81" s="226"/>
      <c r="BU81" s="226"/>
      <c r="BV81" s="226"/>
      <c r="BW81" s="226"/>
      <c r="BX81" s="226"/>
      <c r="BY81" s="226"/>
      <c r="BZ81" s="226"/>
      <c r="CA81" s="226"/>
      <c r="CB81" s="226"/>
      <c r="CC81" s="226"/>
      <c r="CD81" s="226"/>
      <c r="CE81" s="226"/>
      <c r="CF81" s="226"/>
      <c r="CG81" s="226"/>
      <c r="CH81" s="226"/>
      <c r="CI81" s="226"/>
      <c r="CJ81" s="226"/>
      <c r="CK81" s="226"/>
      <c r="CL81" s="226"/>
      <c r="CM81" s="226"/>
      <c r="CN81" s="226"/>
      <c r="CO81" s="226"/>
      <c r="CP81" s="226"/>
      <c r="CQ81" s="226"/>
      <c r="CR81" s="226"/>
      <c r="CS81" s="226"/>
      <c r="CT81" s="226"/>
      <c r="CU81" s="226"/>
      <c r="CV81" s="226"/>
      <c r="CW81" s="226"/>
      <c r="CX81" s="226"/>
      <c r="CY81" s="226"/>
      <c r="CZ81" s="226"/>
      <c r="DA81" s="226"/>
      <c r="DB81" s="226"/>
      <c r="DC81" s="226"/>
      <c r="DD81" s="226"/>
      <c r="DE81" s="226"/>
      <c r="DF81" s="226"/>
      <c r="DG81" s="226"/>
      <c r="DH81" s="226"/>
      <c r="DI81" s="226"/>
      <c r="DJ81" s="226"/>
      <c r="DK81" s="226"/>
      <c r="DL81" s="226"/>
      <c r="DM81" s="226"/>
      <c r="DN81" s="226"/>
      <c r="DO81" s="226"/>
      <c r="DP81" s="226"/>
      <c r="DQ81" s="226"/>
      <c r="DR81" s="226"/>
      <c r="DS81" s="226"/>
      <c r="DT81" s="226"/>
      <c r="DU81" s="226"/>
      <c r="DV81" s="226"/>
      <c r="DW81" s="226"/>
      <c r="DX81" s="226"/>
      <c r="DY81" s="226"/>
      <c r="DZ81" s="226"/>
      <c r="EA81" s="226"/>
      <c r="EB81" s="226"/>
      <c r="EC81" s="226"/>
      <c r="ED81" s="226"/>
      <c r="EE81" s="226"/>
      <c r="EF81" s="226"/>
      <c r="EG81" s="226"/>
      <c r="EH81" s="226"/>
      <c r="EI81" s="226"/>
      <c r="EJ81" s="226"/>
      <c r="EK81" s="226"/>
      <c r="EL81" s="226"/>
      <c r="EM81" s="226"/>
      <c r="EN81" s="226"/>
      <c r="EO81" s="226"/>
      <c r="EP81" s="226"/>
      <c r="EQ81" s="226"/>
      <c r="ER81" s="226"/>
      <c r="ES81" s="226"/>
      <c r="ET81" s="226"/>
      <c r="EU81" s="226"/>
      <c r="EV81" s="226"/>
      <c r="EW81" s="226"/>
      <c r="EX81" s="226"/>
      <c r="EY81" s="226"/>
      <c r="EZ81" s="226"/>
      <c r="FA81" s="226"/>
      <c r="FB81" s="226"/>
      <c r="FC81" s="226"/>
      <c r="FD81" s="226"/>
      <c r="FE81" s="226"/>
      <c r="FF81" s="226"/>
      <c r="FG81" s="226"/>
      <c r="FH81" s="226"/>
      <c r="FI81" s="226"/>
      <c r="FJ81" s="226"/>
      <c r="FK81" s="226"/>
      <c r="FL81" s="226"/>
      <c r="FM81" s="226"/>
      <c r="FN81" s="226"/>
      <c r="FO81" s="226"/>
      <c r="FP81" s="226"/>
      <c r="FQ81" s="226"/>
      <c r="FR81" s="226"/>
      <c r="FS81" s="226"/>
      <c r="FT81" s="226"/>
      <c r="FU81" s="226"/>
      <c r="FV81" s="226"/>
      <c r="FW81" s="226"/>
      <c r="FX81" s="226"/>
      <c r="FY81" s="226"/>
      <c r="FZ81" s="226"/>
      <c r="GA81" s="226"/>
      <c r="GB81" s="226"/>
      <c r="GC81" s="226"/>
      <c r="GD81" s="226"/>
      <c r="GE81" s="226"/>
      <c r="GF81" s="226"/>
      <c r="GG81" s="226"/>
      <c r="GH81" s="226"/>
      <c r="GI81" s="226"/>
      <c r="GJ81" s="226"/>
      <c r="GK81" s="226"/>
      <c r="GL81" s="226"/>
      <c r="GM81" s="226"/>
      <c r="GN81" s="226"/>
      <c r="GO81" s="226"/>
      <c r="GP81" s="226"/>
      <c r="GQ81" s="226"/>
      <c r="GR81" s="226"/>
      <c r="GS81" s="226"/>
      <c r="GT81" s="226"/>
      <c r="GU81" s="226"/>
      <c r="GV81" s="226"/>
      <c r="GW81" s="226"/>
      <c r="GX81" s="226"/>
      <c r="GY81" s="226"/>
      <c r="GZ81" s="226"/>
      <c r="HA81" s="226"/>
      <c r="HB81" s="226"/>
      <c r="HC81" s="226"/>
      <c r="HD81" s="226"/>
      <c r="HE81" s="226"/>
      <c r="HF81" s="226"/>
      <c r="HG81" s="226"/>
      <c r="HH81" s="226"/>
      <c r="HI81" s="226"/>
      <c r="HJ81" s="226"/>
      <c r="HK81" s="226"/>
      <c r="HL81" s="226"/>
    </row>
    <row r="82" spans="1:220" s="219" customFormat="1" ht="19.5" customHeight="1">
      <c r="A82" s="211"/>
      <c r="N82" s="225"/>
      <c r="O82" s="225"/>
      <c r="P82" s="226"/>
      <c r="Q82" s="236"/>
      <c r="R82" s="236"/>
      <c r="S82" s="244"/>
      <c r="T82" s="244"/>
      <c r="U82" s="244"/>
      <c r="V82" s="226"/>
      <c r="W82" s="226"/>
      <c r="Y82" s="226"/>
      <c r="AA82" s="226"/>
      <c r="AB82" s="226"/>
      <c r="AC82" s="226"/>
      <c r="AD82" s="226"/>
      <c r="AE82" s="226"/>
      <c r="AF82" s="226"/>
      <c r="AG82" s="226"/>
      <c r="AH82" s="226"/>
      <c r="AI82" s="226"/>
      <c r="AJ82" s="226"/>
      <c r="AK82" s="226"/>
      <c r="AL82" s="226"/>
      <c r="AM82" s="226"/>
      <c r="AN82" s="226"/>
      <c r="AO82" s="226"/>
      <c r="AP82" s="226"/>
      <c r="AQ82" s="226"/>
      <c r="AR82" s="226"/>
      <c r="AS82" s="226"/>
      <c r="AT82" s="226"/>
      <c r="AU82" s="226"/>
      <c r="AV82" s="226"/>
      <c r="AW82" s="226"/>
      <c r="AX82" s="226"/>
      <c r="AY82" s="226"/>
      <c r="AZ82" s="226"/>
      <c r="BA82" s="226"/>
      <c r="BB82" s="226"/>
      <c r="BC82" s="226"/>
      <c r="BD82" s="226"/>
      <c r="BE82" s="226"/>
      <c r="BF82" s="226"/>
      <c r="BG82" s="226"/>
      <c r="BH82" s="226"/>
      <c r="BI82" s="226"/>
      <c r="BJ82" s="226"/>
      <c r="BK82" s="226"/>
      <c r="BL82" s="226"/>
      <c r="BM82" s="226"/>
      <c r="BN82" s="226"/>
      <c r="BO82" s="226"/>
      <c r="BP82" s="226"/>
      <c r="BQ82" s="226"/>
      <c r="BR82" s="226"/>
      <c r="BS82" s="226"/>
      <c r="BT82" s="226"/>
      <c r="BU82" s="226"/>
      <c r="BV82" s="226"/>
      <c r="BW82" s="226"/>
      <c r="BX82" s="226"/>
      <c r="BY82" s="226"/>
      <c r="BZ82" s="226"/>
      <c r="CA82" s="226"/>
      <c r="CB82" s="226"/>
      <c r="CC82" s="226"/>
      <c r="CD82" s="226"/>
      <c r="CE82" s="226"/>
      <c r="CF82" s="226"/>
      <c r="CG82" s="226"/>
      <c r="CH82" s="226"/>
      <c r="CI82" s="226"/>
      <c r="CJ82" s="226"/>
      <c r="CK82" s="226"/>
      <c r="CL82" s="226"/>
      <c r="CM82" s="226"/>
      <c r="CN82" s="226"/>
      <c r="CO82" s="226"/>
      <c r="CP82" s="226"/>
      <c r="CQ82" s="226"/>
      <c r="CR82" s="226"/>
      <c r="CS82" s="226"/>
      <c r="CT82" s="226"/>
      <c r="CU82" s="226"/>
      <c r="CV82" s="226"/>
      <c r="CW82" s="226"/>
      <c r="CX82" s="226"/>
      <c r="CY82" s="226"/>
      <c r="CZ82" s="226"/>
      <c r="DA82" s="226"/>
      <c r="DB82" s="226"/>
      <c r="DC82" s="226"/>
      <c r="DD82" s="226"/>
      <c r="DE82" s="226"/>
      <c r="DF82" s="226"/>
      <c r="DG82" s="226"/>
      <c r="DH82" s="226"/>
      <c r="DI82" s="226"/>
      <c r="DJ82" s="226"/>
      <c r="DK82" s="226"/>
      <c r="DL82" s="226"/>
      <c r="DM82" s="226"/>
      <c r="DN82" s="226"/>
      <c r="DO82" s="226"/>
      <c r="DP82" s="226"/>
      <c r="DQ82" s="226"/>
      <c r="DR82" s="226"/>
      <c r="DS82" s="226"/>
      <c r="DT82" s="226"/>
      <c r="DU82" s="226"/>
      <c r="DV82" s="226"/>
      <c r="DW82" s="226"/>
      <c r="DX82" s="226"/>
      <c r="DY82" s="226"/>
      <c r="DZ82" s="226"/>
      <c r="EA82" s="226"/>
      <c r="EB82" s="226"/>
      <c r="EC82" s="226"/>
      <c r="ED82" s="226"/>
      <c r="EE82" s="226"/>
      <c r="EF82" s="226"/>
      <c r="EG82" s="226"/>
      <c r="EH82" s="226"/>
      <c r="EI82" s="226"/>
      <c r="EJ82" s="226"/>
      <c r="EK82" s="226"/>
      <c r="EL82" s="226"/>
      <c r="EM82" s="226"/>
      <c r="EN82" s="226"/>
      <c r="EO82" s="226"/>
      <c r="EP82" s="226"/>
      <c r="EQ82" s="226"/>
      <c r="ER82" s="226"/>
      <c r="ES82" s="226"/>
      <c r="ET82" s="226"/>
      <c r="EU82" s="226"/>
      <c r="EV82" s="226"/>
      <c r="EW82" s="226"/>
      <c r="EX82" s="226"/>
      <c r="EY82" s="226"/>
      <c r="EZ82" s="226"/>
      <c r="FA82" s="226"/>
      <c r="FB82" s="226"/>
      <c r="FC82" s="226"/>
      <c r="FD82" s="226"/>
      <c r="FE82" s="226"/>
      <c r="FF82" s="226"/>
      <c r="FG82" s="226"/>
      <c r="FH82" s="226"/>
      <c r="FI82" s="226"/>
      <c r="FJ82" s="226"/>
      <c r="FK82" s="226"/>
      <c r="FL82" s="226"/>
      <c r="FM82" s="226"/>
      <c r="FN82" s="226"/>
      <c r="FO82" s="226"/>
      <c r="FP82" s="226"/>
      <c r="FQ82" s="226"/>
      <c r="FR82" s="226"/>
      <c r="FS82" s="226"/>
      <c r="FT82" s="226"/>
      <c r="FU82" s="226"/>
      <c r="FV82" s="226"/>
      <c r="FW82" s="226"/>
      <c r="FX82" s="226"/>
      <c r="FY82" s="226"/>
      <c r="FZ82" s="226"/>
      <c r="GA82" s="226"/>
      <c r="GB82" s="226"/>
      <c r="GC82" s="226"/>
      <c r="GD82" s="226"/>
      <c r="GE82" s="226"/>
      <c r="GF82" s="226"/>
      <c r="GG82" s="226"/>
      <c r="GH82" s="226"/>
      <c r="GI82" s="226"/>
      <c r="GJ82" s="226"/>
      <c r="GK82" s="226"/>
      <c r="GL82" s="226"/>
      <c r="GM82" s="226"/>
      <c r="GN82" s="226"/>
      <c r="GO82" s="226"/>
      <c r="GP82" s="226"/>
      <c r="GQ82" s="226"/>
      <c r="GR82" s="226"/>
      <c r="GS82" s="226"/>
      <c r="GT82" s="226"/>
      <c r="GU82" s="226"/>
      <c r="GV82" s="226"/>
      <c r="GW82" s="226"/>
      <c r="GX82" s="226"/>
      <c r="GY82" s="226"/>
      <c r="GZ82" s="226"/>
      <c r="HA82" s="226"/>
      <c r="HB82" s="226"/>
      <c r="HC82" s="226"/>
      <c r="HD82" s="226"/>
      <c r="HE82" s="226"/>
      <c r="HF82" s="226"/>
      <c r="HG82" s="226"/>
      <c r="HH82" s="226"/>
      <c r="HI82" s="226"/>
      <c r="HJ82" s="226"/>
      <c r="HK82" s="226"/>
      <c r="HL82" s="226"/>
    </row>
    <row r="83" spans="1:21" s="219" customFormat="1" ht="15.75">
      <c r="A83" s="211"/>
      <c r="N83" s="218"/>
      <c r="O83" s="218"/>
      <c r="Q83" s="236"/>
      <c r="R83" s="236"/>
      <c r="S83" s="236"/>
      <c r="T83" s="236"/>
      <c r="U83" s="236"/>
    </row>
    <row r="84" spans="1:21" s="219" customFormat="1" ht="15.75">
      <c r="A84" s="211"/>
      <c r="N84" s="218"/>
      <c r="O84" s="218"/>
      <c r="Q84" s="236"/>
      <c r="R84" s="236"/>
      <c r="S84" s="236"/>
      <c r="T84" s="236"/>
      <c r="U84" s="236"/>
    </row>
    <row r="85" spans="1:21" s="219" customFormat="1" ht="15.75">
      <c r="A85" s="211"/>
      <c r="N85" s="218"/>
      <c r="O85" s="218"/>
      <c r="Q85" s="236"/>
      <c r="R85" s="236"/>
      <c r="S85" s="236"/>
      <c r="T85" s="236"/>
      <c r="U85" s="236"/>
    </row>
    <row r="86" spans="1:21" s="219" customFormat="1" ht="15.75">
      <c r="A86" s="211"/>
      <c r="N86" s="218"/>
      <c r="O86" s="218"/>
      <c r="Q86" s="236"/>
      <c r="R86" s="236"/>
      <c r="S86" s="236"/>
      <c r="T86" s="236"/>
      <c r="U86" s="236"/>
    </row>
    <row r="87" spans="1:21" s="219" customFormat="1" ht="15.75">
      <c r="A87" s="211"/>
      <c r="N87" s="218"/>
      <c r="O87" s="218"/>
      <c r="Q87" s="236"/>
      <c r="R87" s="236"/>
      <c r="S87" s="236"/>
      <c r="T87" s="236"/>
      <c r="U87" s="236"/>
    </row>
    <row r="88" spans="1:21" s="219" customFormat="1" ht="15.75">
      <c r="A88" s="211"/>
      <c r="C88" s="223"/>
      <c r="D88" s="223"/>
      <c r="E88" s="223"/>
      <c r="F88" s="223"/>
      <c r="G88" s="223"/>
      <c r="H88" s="223"/>
      <c r="I88" s="223"/>
      <c r="J88" s="211"/>
      <c r="K88" s="224"/>
      <c r="L88" s="224"/>
      <c r="M88" s="217"/>
      <c r="N88" s="218"/>
      <c r="O88" s="218"/>
      <c r="Q88" s="236"/>
      <c r="R88" s="236"/>
      <c r="S88" s="236"/>
      <c r="T88" s="236"/>
      <c r="U88" s="236"/>
    </row>
    <row r="89" spans="1:21" s="219" customFormat="1" ht="15.75">
      <c r="A89" s="211"/>
      <c r="C89" s="223"/>
      <c r="D89" s="223"/>
      <c r="E89" s="223"/>
      <c r="F89" s="223"/>
      <c r="G89" s="223"/>
      <c r="H89" s="223"/>
      <c r="I89" s="223"/>
      <c r="J89" s="211"/>
      <c r="K89" s="224"/>
      <c r="L89" s="224"/>
      <c r="M89" s="217"/>
      <c r="N89" s="218"/>
      <c r="O89" s="218"/>
      <c r="Q89" s="236"/>
      <c r="R89" s="236"/>
      <c r="S89" s="236"/>
      <c r="T89" s="236"/>
      <c r="U89" s="236"/>
    </row>
    <row r="90" spans="1:21" s="219" customFormat="1" ht="15.75">
      <c r="A90" s="211"/>
      <c r="C90" s="223"/>
      <c r="D90" s="223"/>
      <c r="E90" s="223"/>
      <c r="F90" s="223"/>
      <c r="G90" s="223"/>
      <c r="H90" s="223"/>
      <c r="I90" s="223"/>
      <c r="J90" s="211"/>
      <c r="K90" s="224"/>
      <c r="L90" s="224"/>
      <c r="M90" s="217"/>
      <c r="N90" s="218"/>
      <c r="O90" s="218"/>
      <c r="Q90" s="236"/>
      <c r="R90" s="236"/>
      <c r="S90" s="236"/>
      <c r="T90" s="236"/>
      <c r="U90" s="236"/>
    </row>
    <row r="91" spans="1:21" s="219" customFormat="1" ht="15.75">
      <c r="A91" s="211"/>
      <c r="C91" s="223"/>
      <c r="D91" s="223"/>
      <c r="E91" s="223"/>
      <c r="F91" s="223"/>
      <c r="G91" s="223"/>
      <c r="H91" s="223"/>
      <c r="I91" s="223"/>
      <c r="J91" s="211"/>
      <c r="K91" s="224"/>
      <c r="L91" s="224"/>
      <c r="M91" s="217"/>
      <c r="N91" s="218"/>
      <c r="O91" s="218"/>
      <c r="Q91" s="236"/>
      <c r="R91" s="236"/>
      <c r="S91" s="236"/>
      <c r="T91" s="236"/>
      <c r="U91" s="236"/>
    </row>
    <row r="92" spans="1:21" s="219" customFormat="1" ht="15.75">
      <c r="A92" s="211"/>
      <c r="C92" s="223"/>
      <c r="D92" s="223"/>
      <c r="E92" s="223"/>
      <c r="F92" s="223"/>
      <c r="G92" s="223"/>
      <c r="H92" s="223"/>
      <c r="I92" s="223"/>
      <c r="J92" s="211"/>
      <c r="K92" s="224"/>
      <c r="L92" s="224"/>
      <c r="M92" s="217"/>
      <c r="N92" s="218"/>
      <c r="O92" s="218"/>
      <c r="Q92" s="236"/>
      <c r="R92" s="236"/>
      <c r="S92" s="236"/>
      <c r="T92" s="236"/>
      <c r="U92" s="236"/>
    </row>
    <row r="93" spans="1:21" s="219" customFormat="1" ht="15">
      <c r="A93" s="227"/>
      <c r="C93" s="213"/>
      <c r="D93" s="213"/>
      <c r="E93" s="213"/>
      <c r="F93" s="228"/>
      <c r="G93" s="228"/>
      <c r="H93" s="213"/>
      <c r="I93" s="229"/>
      <c r="J93" s="213"/>
      <c r="K93" s="213"/>
      <c r="L93" s="213"/>
      <c r="M93" s="213"/>
      <c r="N93" s="218"/>
      <c r="O93" s="218"/>
      <c r="Q93" s="236"/>
      <c r="R93" s="236"/>
      <c r="S93" s="236"/>
      <c r="T93" s="236"/>
      <c r="U93" s="236"/>
    </row>
    <row r="94" spans="1:21" s="219" customFormat="1" ht="15.75">
      <c r="A94" s="230"/>
      <c r="C94" s="213"/>
      <c r="D94" s="213"/>
      <c r="E94" s="213"/>
      <c r="F94" s="228"/>
      <c r="G94" s="228"/>
      <c r="H94" s="213"/>
      <c r="I94" s="229"/>
      <c r="J94" s="213"/>
      <c r="K94" s="213"/>
      <c r="L94" s="213"/>
      <c r="M94" s="213"/>
      <c r="N94" s="218"/>
      <c r="O94" s="218"/>
      <c r="Q94" s="236"/>
      <c r="R94" s="236"/>
      <c r="S94" s="236"/>
      <c r="T94" s="236"/>
      <c r="U94" s="236"/>
    </row>
    <row r="95" spans="1:21" s="219" customFormat="1" ht="15">
      <c r="A95" s="227"/>
      <c r="C95" s="213"/>
      <c r="D95" s="213"/>
      <c r="E95" s="213"/>
      <c r="F95" s="228"/>
      <c r="G95" s="228"/>
      <c r="H95" s="231"/>
      <c r="I95" s="229"/>
      <c r="J95" s="213"/>
      <c r="K95" s="213"/>
      <c r="L95" s="213"/>
      <c r="M95" s="213"/>
      <c r="N95" s="218"/>
      <c r="O95" s="218"/>
      <c r="Q95" s="236"/>
      <c r="R95" s="236"/>
      <c r="S95" s="236"/>
      <c r="T95" s="236"/>
      <c r="U95" s="236"/>
    </row>
    <row r="96" spans="1:21" s="219" customFormat="1" ht="15">
      <c r="A96" s="227"/>
      <c r="C96" s="213"/>
      <c r="D96" s="213"/>
      <c r="E96" s="213"/>
      <c r="F96" s="228"/>
      <c r="G96" s="228"/>
      <c r="H96" s="213"/>
      <c r="I96" s="229"/>
      <c r="J96" s="213"/>
      <c r="K96" s="213"/>
      <c r="L96" s="213"/>
      <c r="M96" s="213"/>
      <c r="N96" s="218"/>
      <c r="O96" s="218"/>
      <c r="Q96" s="236"/>
      <c r="R96" s="236"/>
      <c r="S96" s="236"/>
      <c r="T96" s="236"/>
      <c r="U96" s="236"/>
    </row>
    <row r="97" spans="1:15" ht="15">
      <c r="A97" s="80"/>
      <c r="C97" s="81"/>
      <c r="D97" s="81"/>
      <c r="E97" s="81"/>
      <c r="F97" s="82"/>
      <c r="G97" s="82"/>
      <c r="H97" s="81"/>
      <c r="I97" s="83"/>
      <c r="J97" s="81"/>
      <c r="K97" s="81"/>
      <c r="L97" s="81"/>
      <c r="M97" s="81"/>
      <c r="N97" s="33"/>
      <c r="O97" s="33"/>
    </row>
    <row r="98" spans="1:15" ht="15">
      <c r="A98" s="46"/>
      <c r="C98" s="46"/>
      <c r="D98" s="46"/>
      <c r="E98" s="46"/>
      <c r="F98" s="46"/>
      <c r="G98" s="46"/>
      <c r="H98" s="46"/>
      <c r="I98" s="46"/>
      <c r="J98" s="46"/>
      <c r="K98" s="46"/>
      <c r="L98" s="46"/>
      <c r="M98" s="46"/>
      <c r="N98" s="33"/>
      <c r="O98" s="33"/>
    </row>
    <row r="99" spans="1:15" ht="15">
      <c r="A99" s="46"/>
      <c r="C99" s="46"/>
      <c r="D99" s="46"/>
      <c r="E99" s="46"/>
      <c r="F99" s="46"/>
      <c r="G99" s="46"/>
      <c r="H99" s="46"/>
      <c r="I99" s="46"/>
      <c r="J99" s="46"/>
      <c r="K99" s="46"/>
      <c r="L99" s="46"/>
      <c r="M99" s="46"/>
      <c r="N99" s="33"/>
      <c r="O99" s="33"/>
    </row>
    <row r="100" spans="1:15" ht="15">
      <c r="A100" s="46"/>
      <c r="C100" s="46"/>
      <c r="D100" s="46"/>
      <c r="E100" s="46"/>
      <c r="F100" s="46"/>
      <c r="G100" s="46"/>
      <c r="H100" s="46"/>
      <c r="I100" s="46"/>
      <c r="J100" s="46"/>
      <c r="K100" s="46"/>
      <c r="L100" s="46"/>
      <c r="M100" s="46"/>
      <c r="N100" s="33"/>
      <c r="O100" s="33"/>
    </row>
    <row r="101" spans="1:15" ht="15">
      <c r="A101" s="46"/>
      <c r="C101" s="46"/>
      <c r="D101" s="46"/>
      <c r="E101" s="46"/>
      <c r="F101" s="46"/>
      <c r="G101" s="46"/>
      <c r="H101" s="46"/>
      <c r="I101" s="46"/>
      <c r="J101" s="46"/>
      <c r="K101" s="46"/>
      <c r="L101" s="46"/>
      <c r="M101" s="46"/>
      <c r="N101" s="33"/>
      <c r="O101" s="33"/>
    </row>
    <row r="102" spans="1:15" ht="15">
      <c r="A102" s="46"/>
      <c r="C102" s="46"/>
      <c r="D102" s="46"/>
      <c r="E102" s="46"/>
      <c r="F102" s="46"/>
      <c r="G102" s="46"/>
      <c r="H102" s="46"/>
      <c r="I102" s="46"/>
      <c r="J102" s="46"/>
      <c r="K102" s="46"/>
      <c r="L102" s="46"/>
      <c r="M102" s="46"/>
      <c r="N102" s="33"/>
      <c r="O102" s="33"/>
    </row>
    <row r="103" spans="1:15" ht="15">
      <c r="A103" s="46"/>
      <c r="C103" s="46"/>
      <c r="D103" s="46"/>
      <c r="E103" s="46"/>
      <c r="F103" s="46"/>
      <c r="G103" s="46"/>
      <c r="H103" s="46"/>
      <c r="I103" s="46"/>
      <c r="J103" s="46"/>
      <c r="K103" s="46"/>
      <c r="L103" s="46"/>
      <c r="M103" s="46"/>
      <c r="N103" s="33"/>
      <c r="O103" s="33"/>
    </row>
  </sheetData>
  <sheetProtection password="EAAE" sheet="1"/>
  <mergeCells count="21">
    <mergeCell ref="J46:L46"/>
    <mergeCell ref="J47:L47"/>
    <mergeCell ref="C35:E35"/>
    <mergeCell ref="C36:E36"/>
    <mergeCell ref="C37:E37"/>
    <mergeCell ref="C40:E40"/>
    <mergeCell ref="J44:L44"/>
    <mergeCell ref="J45:L45"/>
    <mergeCell ref="F14:L14"/>
    <mergeCell ref="F15:L15"/>
    <mergeCell ref="F16:L16"/>
    <mergeCell ref="F17:I17"/>
    <mergeCell ref="H20:L29"/>
    <mergeCell ref="B33:C33"/>
    <mergeCell ref="I33:M33"/>
    <mergeCell ref="A6:M6"/>
    <mergeCell ref="I9:L9"/>
    <mergeCell ref="I10:J10"/>
    <mergeCell ref="K10:L10"/>
    <mergeCell ref="F12:L12"/>
    <mergeCell ref="F13:L13"/>
  </mergeCells>
  <dataValidations count="5">
    <dataValidation type="list" allowBlank="1" showInputMessage="1" promptTitle="INSTRUCTION" prompt="Choose the desired option from the list that opens by clicking the arrow on the right side of this cell.&#10;&#10;Alternatively you can also write directly to this cell. &#10;" sqref="F17:I17">
      <formula1>$U$3:$U$10</formula1>
    </dataValidation>
    <dataValidation type="list" showInputMessage="1" promptTitle="INSTRUCTION" prompt="Choose the desired option from the list that opens by clicking the arrow on the right side of this cell.&#10;&#10;Alternatively you can also write directly to this cell. " sqref="C40:E40">
      <formula1>$T$3:$T$15</formula1>
    </dataValidation>
    <dataValidation type="list" showInputMessage="1" promptTitle="INSTRUCTION" prompt="Choose the desired option from the list that opens by clicking the arrow on the right side of this cell.&#10;&#10;Alternatively you can also write directly to this cell. " sqref="C37:E37">
      <formula1>$S$3:$S$10</formula1>
    </dataValidation>
    <dataValidation type="list" showInputMessage="1" promptTitle="INSTRUCTION" prompt="Choose the desired option from the list that opens by clicking the arrow on the right side of this cell.&#10;&#10;Alternatively you can also write directly to this cell. " sqref="C36:E36">
      <formula1>Harjalevyt</formula1>
    </dataValidation>
    <dataValidation type="list" showInputMessage="1" promptTitle="INSTRUCTION" prompt="Choose the desired option from the list that opens by clicking the arrow on the right side of this cell.&#10;&#10;Alternatively you can also write directly to this cell. &#10;" sqref="C35:E35">
      <formula1>Laatat</formula1>
    </dataValidation>
  </dataValidations>
  <printOptions horizontalCentered="1" verticalCentered="1"/>
  <pageMargins left="0.52" right="0.53" top="0.52" bottom="0.77" header="0.5118110236220472" footer="0.5118110236220472"/>
  <pageSetup fitToHeight="1" fitToWidth="1" horizontalDpi="300" verticalDpi="300" orientation="landscape" paperSize="9" scale="56" r:id="rId6"/>
  <headerFooter alignWithMargins="0">
    <oddFooter>&amp;R&amp;F
Printed &amp;D</oddFooter>
  </headerFooter>
  <drawing r:id="rId5"/>
  <legacyDrawing r:id="rId4"/>
  <oleObjects>
    <oleObject progId="Designer.Drawing.7" shapeId="39170784" r:id="rId2"/>
    <oleObject progId="iGrafx.Image.1" shapeId="39170785" r:id="rId3"/>
  </oleObjects>
</worksheet>
</file>

<file path=xl/worksheets/sheet5.xml><?xml version="1.0" encoding="utf-8"?>
<worksheet xmlns="http://schemas.openxmlformats.org/spreadsheetml/2006/main" xmlns:r="http://schemas.openxmlformats.org/officeDocument/2006/relationships">
  <sheetPr codeName="Sheet2">
    <pageSetUpPr fitToPage="1"/>
  </sheetPr>
  <dimension ref="A1:HN103"/>
  <sheetViews>
    <sheetView showGridLines="0" zoomScale="75" zoomScaleNormal="75" zoomScalePageLayoutView="0" workbookViewId="0" topLeftCell="A1">
      <selection activeCell="I15" sqref="I15"/>
    </sheetView>
  </sheetViews>
  <sheetFormatPr defaultColWidth="12.421875" defaultRowHeight="12.75"/>
  <cols>
    <col min="1" max="8" width="15.00390625" style="14" customWidth="1"/>
    <col min="9" max="14" width="15.140625" style="14" customWidth="1"/>
    <col min="15" max="15" width="21.8515625" style="14" customWidth="1"/>
    <col min="16" max="16" width="40.140625" style="46" customWidth="1"/>
    <col min="17" max="18" width="12.7109375" style="14" customWidth="1"/>
    <col min="19" max="16384" width="12.421875" style="14" customWidth="1"/>
  </cols>
  <sheetData>
    <row r="1" spans="1:222" ht="18" customHeight="1">
      <c r="A1" s="8"/>
      <c r="B1" s="9"/>
      <c r="C1" s="10"/>
      <c r="D1" s="10"/>
      <c r="E1" s="11"/>
      <c r="F1" s="10"/>
      <c r="G1" s="10"/>
      <c r="H1" s="10"/>
      <c r="I1" s="10"/>
      <c r="J1" s="10"/>
      <c r="K1" s="10"/>
      <c r="L1" s="10"/>
      <c r="M1" s="10"/>
      <c r="N1" s="10"/>
      <c r="O1" s="1"/>
      <c r="P1" s="12"/>
      <c r="Q1" s="12"/>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row>
    <row r="2" spans="1:222" ht="18" customHeight="1">
      <c r="A2" s="15"/>
      <c r="B2" s="16"/>
      <c r="C2" s="17"/>
      <c r="D2" s="17"/>
      <c r="E2" s="132" t="s">
        <v>28</v>
      </c>
      <c r="F2" s="17"/>
      <c r="G2" s="17"/>
      <c r="H2" s="17"/>
      <c r="I2" s="17"/>
      <c r="J2" s="17"/>
      <c r="K2" s="17"/>
      <c r="L2" s="17"/>
      <c r="M2" s="17"/>
      <c r="N2" s="17"/>
      <c r="O2" s="2"/>
      <c r="P2" s="12"/>
      <c r="Q2" s="12"/>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row>
    <row r="3" spans="1:222" ht="18" customHeight="1">
      <c r="A3" s="15"/>
      <c r="B3" s="16"/>
      <c r="C3" s="17"/>
      <c r="D3" s="17"/>
      <c r="E3" s="132" t="s">
        <v>29</v>
      </c>
      <c r="F3" s="17"/>
      <c r="G3" s="17"/>
      <c r="H3" s="17"/>
      <c r="I3" s="17"/>
      <c r="J3" s="17"/>
      <c r="K3" s="17"/>
      <c r="L3" s="17"/>
      <c r="M3" s="17"/>
      <c r="N3" s="17"/>
      <c r="O3" s="2"/>
      <c r="P3" s="12"/>
      <c r="Q3" s="12"/>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row>
    <row r="4" spans="1:222" ht="18" customHeight="1">
      <c r="A4" s="15"/>
      <c r="B4" s="16"/>
      <c r="C4" s="17"/>
      <c r="D4" s="17"/>
      <c r="E4" s="132" t="s">
        <v>30</v>
      </c>
      <c r="F4" s="17"/>
      <c r="G4" s="17"/>
      <c r="H4" s="17"/>
      <c r="I4" s="17"/>
      <c r="J4" s="17"/>
      <c r="K4" s="17"/>
      <c r="L4" s="17"/>
      <c r="M4" s="17"/>
      <c r="N4" s="17"/>
      <c r="O4" s="2"/>
      <c r="P4" s="12"/>
      <c r="Q4" s="12"/>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row>
    <row r="5" spans="1:222" ht="18" customHeight="1">
      <c r="A5" s="15"/>
      <c r="B5" s="16"/>
      <c r="C5" s="17"/>
      <c r="D5" s="17"/>
      <c r="E5" s="132" t="s">
        <v>1</v>
      </c>
      <c r="F5" s="17"/>
      <c r="G5" s="17"/>
      <c r="H5" s="17"/>
      <c r="I5" s="17"/>
      <c r="J5" s="17"/>
      <c r="K5" s="17"/>
      <c r="L5" s="17"/>
      <c r="M5" s="17"/>
      <c r="N5" s="17"/>
      <c r="O5" s="2"/>
      <c r="P5" s="12"/>
      <c r="Q5" s="12"/>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row>
    <row r="6" spans="1:222" ht="18" customHeight="1" thickBot="1">
      <c r="A6" s="270"/>
      <c r="B6" s="271"/>
      <c r="C6" s="271"/>
      <c r="D6" s="271"/>
      <c r="E6" s="271"/>
      <c r="F6" s="271"/>
      <c r="G6" s="271"/>
      <c r="H6" s="271"/>
      <c r="I6" s="271"/>
      <c r="J6" s="271"/>
      <c r="K6" s="271"/>
      <c r="L6" s="271"/>
      <c r="M6" s="271"/>
      <c r="N6" s="271"/>
      <c r="O6" s="272"/>
      <c r="P6" s="19"/>
      <c r="Q6" s="12"/>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row>
    <row r="7" spans="1:222" ht="36" customHeight="1" thickBot="1">
      <c r="A7" s="204" t="s">
        <v>113</v>
      </c>
      <c r="B7" s="205"/>
      <c r="C7" s="206"/>
      <c r="D7" s="206"/>
      <c r="E7" s="207"/>
      <c r="F7" s="206"/>
      <c r="G7" s="206"/>
      <c r="H7" s="206"/>
      <c r="I7" s="206"/>
      <c r="J7" s="206"/>
      <c r="K7" s="206"/>
      <c r="L7" s="206"/>
      <c r="M7" s="206"/>
      <c r="N7" s="206"/>
      <c r="O7" s="208"/>
      <c r="P7" s="19"/>
      <c r="Q7" s="12"/>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row>
    <row r="8" spans="1:222" ht="16.5" customHeight="1">
      <c r="A8" s="109"/>
      <c r="B8" s="21"/>
      <c r="C8" s="22"/>
      <c r="D8" s="22"/>
      <c r="E8" s="22"/>
      <c r="F8" s="22"/>
      <c r="G8" s="22"/>
      <c r="H8" s="22"/>
      <c r="I8" s="22"/>
      <c r="J8" s="22"/>
      <c r="K8" s="23"/>
      <c r="L8" s="24"/>
      <c r="M8" s="23"/>
      <c r="N8" s="23"/>
      <c r="O8" s="3"/>
      <c r="P8" s="19"/>
      <c r="Q8" s="12"/>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row>
    <row r="9" spans="1:222" ht="18" customHeight="1">
      <c r="A9" s="110"/>
      <c r="C9"/>
      <c r="D9"/>
      <c r="E9"/>
      <c r="F9"/>
      <c r="G9"/>
      <c r="H9"/>
      <c r="I9"/>
      <c r="J9"/>
      <c r="K9"/>
      <c r="L9"/>
      <c r="M9"/>
      <c r="N9"/>
      <c r="O9" s="4"/>
      <c r="P9" s="12"/>
      <c r="Q9" s="12"/>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row>
    <row r="10" spans="1:222" ht="21.75" customHeight="1">
      <c r="A10" s="110"/>
      <c r="B10" s="141" t="s">
        <v>128</v>
      </c>
      <c r="C10" s="87"/>
      <c r="D10" s="87"/>
      <c r="E10" s="87"/>
      <c r="F10" s="88"/>
      <c r="G10" s="87"/>
      <c r="H10" s="87"/>
      <c r="I10" s="87"/>
      <c r="J10" s="87"/>
      <c r="K10" s="89"/>
      <c r="L10" s="87"/>
      <c r="M10" s="87"/>
      <c r="N10" s="27"/>
      <c r="O10" s="4"/>
      <c r="P10" s="19"/>
      <c r="Q10" s="12"/>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row>
    <row r="11" spans="1:222" ht="16.5" customHeight="1">
      <c r="A11" s="110"/>
      <c r="B11" s="140"/>
      <c r="C11" s="87"/>
      <c r="D11" s="87"/>
      <c r="E11" s="87"/>
      <c r="F11" s="88"/>
      <c r="G11" s="87"/>
      <c r="H11" s="87"/>
      <c r="I11" s="87"/>
      <c r="J11" s="87"/>
      <c r="K11" s="87">
        <v>0</v>
      </c>
      <c r="L11" s="87">
        <v>0</v>
      </c>
      <c r="M11" s="87"/>
      <c r="N11"/>
      <c r="O11" s="4"/>
      <c r="P11" s="19"/>
      <c r="Q11" s="12"/>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row>
    <row r="12" spans="1:222" s="51" customFormat="1" ht="16.5" customHeight="1">
      <c r="A12" s="121"/>
      <c r="B12" s="99" t="s">
        <v>114</v>
      </c>
      <c r="C12" s="140"/>
      <c r="D12" s="140"/>
      <c r="E12" s="96" t="s">
        <v>9</v>
      </c>
      <c r="F12" s="177">
        <v>1</v>
      </c>
      <c r="G12" s="140" t="s">
        <v>10</v>
      </c>
      <c r="H12" s="140"/>
      <c r="I12" s="140"/>
      <c r="J12" s="140"/>
      <c r="K12" s="140">
        <f>F15*1000</f>
        <v>80000</v>
      </c>
      <c r="L12" s="140">
        <f>F12*1000</f>
        <v>1000</v>
      </c>
      <c r="M12" s="140"/>
      <c r="N12" s="114"/>
      <c r="O12" s="160"/>
      <c r="P12" s="172"/>
      <c r="Q12" s="161"/>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2"/>
      <c r="DA12" s="162"/>
      <c r="DB12" s="162"/>
      <c r="DC12" s="162"/>
      <c r="DD12" s="162"/>
      <c r="DE12" s="162"/>
      <c r="DF12" s="162"/>
      <c r="DG12" s="162"/>
      <c r="DH12" s="162"/>
      <c r="DI12" s="162"/>
      <c r="DJ12" s="162"/>
      <c r="DK12" s="162"/>
      <c r="DL12" s="162"/>
      <c r="DM12" s="162"/>
      <c r="DN12" s="162"/>
      <c r="DO12" s="162"/>
      <c r="DP12" s="162"/>
      <c r="DQ12" s="162"/>
      <c r="DR12" s="162"/>
      <c r="DS12" s="162"/>
      <c r="DT12" s="162"/>
      <c r="DU12" s="162"/>
      <c r="DV12" s="162"/>
      <c r="DW12" s="162"/>
      <c r="DX12" s="162"/>
      <c r="DY12" s="162"/>
      <c r="DZ12" s="162"/>
      <c r="EA12" s="162"/>
      <c r="EB12" s="162"/>
      <c r="EC12" s="162"/>
      <c r="ED12" s="162"/>
      <c r="EE12" s="162"/>
      <c r="EF12" s="162"/>
      <c r="EG12" s="162"/>
      <c r="EH12" s="162"/>
      <c r="EI12" s="162"/>
      <c r="EJ12" s="162"/>
      <c r="EK12" s="162"/>
      <c r="EL12" s="162"/>
      <c r="EM12" s="162"/>
      <c r="EN12" s="162"/>
      <c r="EO12" s="162"/>
      <c r="EP12" s="162"/>
      <c r="EQ12" s="162"/>
      <c r="ER12" s="162"/>
      <c r="ES12" s="162"/>
      <c r="ET12" s="162"/>
      <c r="EU12" s="162"/>
      <c r="EV12" s="162"/>
      <c r="EW12" s="162"/>
      <c r="EX12" s="162"/>
      <c r="EY12" s="162"/>
      <c r="EZ12" s="162"/>
      <c r="FA12" s="162"/>
      <c r="FB12" s="162"/>
      <c r="FC12" s="162"/>
      <c r="FD12" s="162"/>
      <c r="FE12" s="162"/>
      <c r="FF12" s="162"/>
      <c r="FG12" s="162"/>
      <c r="FH12" s="162"/>
      <c r="FI12" s="162"/>
      <c r="FJ12" s="162"/>
      <c r="FK12" s="162"/>
      <c r="FL12" s="162"/>
      <c r="FM12" s="162"/>
      <c r="FN12" s="162"/>
      <c r="FO12" s="162"/>
      <c r="FP12" s="162"/>
      <c r="FQ12" s="162"/>
      <c r="FR12" s="162"/>
      <c r="FS12" s="162"/>
      <c r="FT12" s="162"/>
      <c r="FU12" s="162"/>
      <c r="FV12" s="162"/>
      <c r="FW12" s="162"/>
      <c r="FX12" s="162"/>
      <c r="FY12" s="162"/>
      <c r="FZ12" s="162"/>
      <c r="GA12" s="162"/>
      <c r="GB12" s="162"/>
      <c r="GC12" s="162"/>
      <c r="GD12" s="162"/>
      <c r="GE12" s="162"/>
      <c r="GF12" s="162"/>
      <c r="GG12" s="162"/>
      <c r="GH12" s="162"/>
      <c r="GI12" s="162"/>
      <c r="GJ12" s="162"/>
      <c r="GK12" s="162"/>
      <c r="GL12" s="162"/>
      <c r="GM12" s="162"/>
      <c r="GN12" s="162"/>
      <c r="GO12" s="162"/>
      <c r="GP12" s="162"/>
      <c r="GQ12" s="162"/>
      <c r="GR12" s="162"/>
      <c r="GS12" s="162"/>
      <c r="GT12" s="162"/>
      <c r="GU12" s="162"/>
      <c r="GV12" s="162"/>
      <c r="GW12" s="162"/>
      <c r="GX12" s="162"/>
      <c r="GY12" s="162"/>
      <c r="GZ12" s="162"/>
      <c r="HA12" s="162"/>
      <c r="HB12" s="162"/>
      <c r="HC12" s="162"/>
      <c r="HD12" s="162"/>
      <c r="HE12" s="162"/>
      <c r="HF12" s="162"/>
      <c r="HG12" s="162"/>
      <c r="HH12" s="162"/>
      <c r="HI12" s="162"/>
      <c r="HJ12" s="162"/>
      <c r="HK12" s="162"/>
      <c r="HL12" s="162"/>
      <c r="HM12" s="162"/>
      <c r="HN12" s="162"/>
    </row>
    <row r="13" spans="1:222" s="51" customFormat="1" ht="16.5" customHeight="1">
      <c r="A13" s="121"/>
      <c r="B13" s="99" t="s">
        <v>115</v>
      </c>
      <c r="C13" s="140"/>
      <c r="D13" s="140"/>
      <c r="E13" s="96"/>
      <c r="F13" s="173"/>
      <c r="G13" s="140"/>
      <c r="H13" s="140"/>
      <c r="I13" s="140"/>
      <c r="J13" s="140"/>
      <c r="K13" s="174"/>
      <c r="L13" s="140"/>
      <c r="M13" s="140"/>
      <c r="N13" s="114"/>
      <c r="O13" s="160"/>
      <c r="P13" s="172"/>
      <c r="Q13" s="161"/>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c r="BN13" s="162"/>
      <c r="BO13" s="162"/>
      <c r="BP13" s="162"/>
      <c r="BQ13" s="162"/>
      <c r="BR13" s="162"/>
      <c r="BS13" s="162"/>
      <c r="BT13" s="162"/>
      <c r="BU13" s="162"/>
      <c r="BV13" s="162"/>
      <c r="BW13" s="162"/>
      <c r="BX13" s="162"/>
      <c r="BY13" s="162"/>
      <c r="BZ13" s="162"/>
      <c r="CA13" s="162"/>
      <c r="CB13" s="162"/>
      <c r="CC13" s="162"/>
      <c r="CD13" s="162"/>
      <c r="CE13" s="162"/>
      <c r="CF13" s="162"/>
      <c r="CG13" s="162"/>
      <c r="CH13" s="162"/>
      <c r="CI13" s="162"/>
      <c r="CJ13" s="162"/>
      <c r="CK13" s="162"/>
      <c r="CL13" s="162"/>
      <c r="CM13" s="162"/>
      <c r="CN13" s="162"/>
      <c r="CO13" s="162"/>
      <c r="CP13" s="162"/>
      <c r="CQ13" s="162"/>
      <c r="CR13" s="162"/>
      <c r="CS13" s="162"/>
      <c r="CT13" s="162"/>
      <c r="CU13" s="162"/>
      <c r="CV13" s="162"/>
      <c r="CW13" s="162"/>
      <c r="CX13" s="162"/>
      <c r="CY13" s="162"/>
      <c r="CZ13" s="162"/>
      <c r="DA13" s="162"/>
      <c r="DB13" s="162"/>
      <c r="DC13" s="162"/>
      <c r="DD13" s="162"/>
      <c r="DE13" s="162"/>
      <c r="DF13" s="162"/>
      <c r="DG13" s="162"/>
      <c r="DH13" s="162"/>
      <c r="DI13" s="162"/>
      <c r="DJ13" s="162"/>
      <c r="DK13" s="162"/>
      <c r="DL13" s="162"/>
      <c r="DM13" s="162"/>
      <c r="DN13" s="162"/>
      <c r="DO13" s="162"/>
      <c r="DP13" s="162"/>
      <c r="DQ13" s="162"/>
      <c r="DR13" s="162"/>
      <c r="DS13" s="162"/>
      <c r="DT13" s="162"/>
      <c r="DU13" s="162"/>
      <c r="DV13" s="162"/>
      <c r="DW13" s="162"/>
      <c r="DX13" s="162"/>
      <c r="DY13" s="162"/>
      <c r="DZ13" s="162"/>
      <c r="EA13" s="162"/>
      <c r="EB13" s="162"/>
      <c r="EC13" s="162"/>
      <c r="ED13" s="162"/>
      <c r="EE13" s="162"/>
      <c r="EF13" s="162"/>
      <c r="EG13" s="162"/>
      <c r="EH13" s="162"/>
      <c r="EI13" s="162"/>
      <c r="EJ13" s="162"/>
      <c r="EK13" s="162"/>
      <c r="EL13" s="162"/>
      <c r="EM13" s="162"/>
      <c r="EN13" s="162"/>
      <c r="EO13" s="162"/>
      <c r="EP13" s="162"/>
      <c r="EQ13" s="162"/>
      <c r="ER13" s="162"/>
      <c r="ES13" s="162"/>
      <c r="ET13" s="162"/>
      <c r="EU13" s="162"/>
      <c r="EV13" s="162"/>
      <c r="EW13" s="162"/>
      <c r="EX13" s="162"/>
      <c r="EY13" s="162"/>
      <c r="EZ13" s="162"/>
      <c r="FA13" s="162"/>
      <c r="FB13" s="162"/>
      <c r="FC13" s="162"/>
      <c r="FD13" s="162"/>
      <c r="FE13" s="162"/>
      <c r="FF13" s="162"/>
      <c r="FG13" s="162"/>
      <c r="FH13" s="162"/>
      <c r="FI13" s="162"/>
      <c r="FJ13" s="162"/>
      <c r="FK13" s="162"/>
      <c r="FL13" s="162"/>
      <c r="FM13" s="162"/>
      <c r="FN13" s="162"/>
      <c r="FO13" s="162"/>
      <c r="FP13" s="162"/>
      <c r="FQ13" s="162"/>
      <c r="FR13" s="162"/>
      <c r="FS13" s="162"/>
      <c r="FT13" s="162"/>
      <c r="FU13" s="162"/>
      <c r="FV13" s="162"/>
      <c r="FW13" s="162"/>
      <c r="FX13" s="162"/>
      <c r="FY13" s="162"/>
      <c r="FZ13" s="162"/>
      <c r="GA13" s="162"/>
      <c r="GB13" s="162"/>
      <c r="GC13" s="162"/>
      <c r="GD13" s="162"/>
      <c r="GE13" s="162"/>
      <c r="GF13" s="162"/>
      <c r="GG13" s="162"/>
      <c r="GH13" s="162"/>
      <c r="GI13" s="162"/>
      <c r="GJ13" s="162"/>
      <c r="GK13" s="162"/>
      <c r="GL13" s="162"/>
      <c r="GM13" s="162"/>
      <c r="GN13" s="162"/>
      <c r="GO13" s="162"/>
      <c r="GP13" s="162"/>
      <c r="GQ13" s="162"/>
      <c r="GR13" s="162"/>
      <c r="GS13" s="162"/>
      <c r="GT13" s="162"/>
      <c r="GU13" s="162"/>
      <c r="GV13" s="162"/>
      <c r="GW13" s="162"/>
      <c r="GX13" s="162"/>
      <c r="GY13" s="162"/>
      <c r="GZ13" s="162"/>
      <c r="HA13" s="162"/>
      <c r="HB13" s="162"/>
      <c r="HC13" s="162"/>
      <c r="HD13" s="162"/>
      <c r="HE13" s="162"/>
      <c r="HF13" s="162"/>
      <c r="HG13" s="162"/>
      <c r="HH13" s="162"/>
      <c r="HI13" s="162"/>
      <c r="HJ13" s="162"/>
      <c r="HK13" s="162"/>
      <c r="HL13" s="162"/>
      <c r="HM13" s="162"/>
      <c r="HN13" s="162"/>
    </row>
    <row r="14" spans="1:222" s="51" customFormat="1" ht="16.5" customHeight="1">
      <c r="A14" s="121"/>
      <c r="B14" s="138"/>
      <c r="C14" s="138"/>
      <c r="D14" s="138"/>
      <c r="E14" s="139"/>
      <c r="F14" s="138"/>
      <c r="G14" s="138"/>
      <c r="H14" s="140"/>
      <c r="I14" s="140"/>
      <c r="J14" s="140"/>
      <c r="K14" s="174"/>
      <c r="L14" s="140"/>
      <c r="M14" s="140"/>
      <c r="N14" s="114"/>
      <c r="O14" s="160"/>
      <c r="P14" s="172"/>
      <c r="Q14" s="161"/>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162"/>
      <c r="BH14" s="162"/>
      <c r="BI14" s="162"/>
      <c r="BJ14" s="162"/>
      <c r="BK14" s="162"/>
      <c r="BL14" s="162"/>
      <c r="BM14" s="162"/>
      <c r="BN14" s="162"/>
      <c r="BO14" s="162"/>
      <c r="BP14" s="162"/>
      <c r="BQ14" s="162"/>
      <c r="BR14" s="162"/>
      <c r="BS14" s="162"/>
      <c r="BT14" s="162"/>
      <c r="BU14" s="162"/>
      <c r="BV14" s="162"/>
      <c r="BW14" s="162"/>
      <c r="BX14" s="162"/>
      <c r="BY14" s="162"/>
      <c r="BZ14" s="162"/>
      <c r="CA14" s="162"/>
      <c r="CB14" s="162"/>
      <c r="CC14" s="162"/>
      <c r="CD14" s="162"/>
      <c r="CE14" s="162"/>
      <c r="CF14" s="162"/>
      <c r="CG14" s="162"/>
      <c r="CH14" s="162"/>
      <c r="CI14" s="162"/>
      <c r="CJ14" s="162"/>
      <c r="CK14" s="162"/>
      <c r="CL14" s="162"/>
      <c r="CM14" s="162"/>
      <c r="CN14" s="162"/>
      <c r="CO14" s="162"/>
      <c r="CP14" s="162"/>
      <c r="CQ14" s="162"/>
      <c r="CR14" s="162"/>
      <c r="CS14" s="162"/>
      <c r="CT14" s="162"/>
      <c r="CU14" s="162"/>
      <c r="CV14" s="162"/>
      <c r="CW14" s="162"/>
      <c r="CX14" s="162"/>
      <c r="CY14" s="162"/>
      <c r="CZ14" s="162"/>
      <c r="DA14" s="162"/>
      <c r="DB14" s="162"/>
      <c r="DC14" s="162"/>
      <c r="DD14" s="162"/>
      <c r="DE14" s="162"/>
      <c r="DF14" s="162"/>
      <c r="DG14" s="162"/>
      <c r="DH14" s="162"/>
      <c r="DI14" s="162"/>
      <c r="DJ14" s="162"/>
      <c r="DK14" s="162"/>
      <c r="DL14" s="162"/>
      <c r="DM14" s="162"/>
      <c r="DN14" s="162"/>
      <c r="DO14" s="162"/>
      <c r="DP14" s="162"/>
      <c r="DQ14" s="162"/>
      <c r="DR14" s="162"/>
      <c r="DS14" s="162"/>
      <c r="DT14" s="162"/>
      <c r="DU14" s="162"/>
      <c r="DV14" s="162"/>
      <c r="DW14" s="162"/>
      <c r="DX14" s="162"/>
      <c r="DY14" s="162"/>
      <c r="DZ14" s="162"/>
      <c r="EA14" s="162"/>
      <c r="EB14" s="162"/>
      <c r="EC14" s="162"/>
      <c r="ED14" s="162"/>
      <c r="EE14" s="162"/>
      <c r="EF14" s="162"/>
      <c r="EG14" s="162"/>
      <c r="EH14" s="162"/>
      <c r="EI14" s="162"/>
      <c r="EJ14" s="162"/>
      <c r="EK14" s="162"/>
      <c r="EL14" s="162"/>
      <c r="EM14" s="162"/>
      <c r="EN14" s="162"/>
      <c r="EO14" s="162"/>
      <c r="EP14" s="162"/>
      <c r="EQ14" s="162"/>
      <c r="ER14" s="162"/>
      <c r="ES14" s="162"/>
      <c r="ET14" s="162"/>
      <c r="EU14" s="162"/>
      <c r="EV14" s="162"/>
      <c r="EW14" s="162"/>
      <c r="EX14" s="162"/>
      <c r="EY14" s="162"/>
      <c r="EZ14" s="162"/>
      <c r="FA14" s="162"/>
      <c r="FB14" s="162"/>
      <c r="FC14" s="162"/>
      <c r="FD14" s="162"/>
      <c r="FE14" s="162"/>
      <c r="FF14" s="162"/>
      <c r="FG14" s="162"/>
      <c r="FH14" s="162"/>
      <c r="FI14" s="162"/>
      <c r="FJ14" s="162"/>
      <c r="FK14" s="162"/>
      <c r="FL14" s="162"/>
      <c r="FM14" s="162"/>
      <c r="FN14" s="162"/>
      <c r="FO14" s="162"/>
      <c r="FP14" s="162"/>
      <c r="FQ14" s="162"/>
      <c r="FR14" s="162"/>
      <c r="FS14" s="162"/>
      <c r="FT14" s="162"/>
      <c r="FU14" s="162"/>
      <c r="FV14" s="162"/>
      <c r="FW14" s="162"/>
      <c r="FX14" s="162"/>
      <c r="FY14" s="162"/>
      <c r="FZ14" s="162"/>
      <c r="GA14" s="162"/>
      <c r="GB14" s="162"/>
      <c r="GC14" s="162"/>
      <c r="GD14" s="162"/>
      <c r="GE14" s="162"/>
      <c r="GF14" s="162"/>
      <c r="GG14" s="162"/>
      <c r="GH14" s="162"/>
      <c r="GI14" s="162"/>
      <c r="GJ14" s="162"/>
      <c r="GK14" s="162"/>
      <c r="GL14" s="162"/>
      <c r="GM14" s="162"/>
      <c r="GN14" s="162"/>
      <c r="GO14" s="162"/>
      <c r="GP14" s="162"/>
      <c r="GQ14" s="162"/>
      <c r="GR14" s="162"/>
      <c r="GS14" s="162"/>
      <c r="GT14" s="162"/>
      <c r="GU14" s="162"/>
      <c r="GV14" s="162"/>
      <c r="GW14" s="162"/>
      <c r="GX14" s="162"/>
      <c r="GY14" s="162"/>
      <c r="GZ14" s="162"/>
      <c r="HA14" s="162"/>
      <c r="HB14" s="162"/>
      <c r="HC14" s="162"/>
      <c r="HD14" s="162"/>
      <c r="HE14" s="162"/>
      <c r="HF14" s="162"/>
      <c r="HG14" s="162"/>
      <c r="HH14" s="162"/>
      <c r="HI14" s="162"/>
      <c r="HJ14" s="162"/>
      <c r="HK14" s="162"/>
      <c r="HL14" s="162"/>
      <c r="HM14" s="162"/>
      <c r="HN14" s="162"/>
    </row>
    <row r="15" spans="1:222" s="51" customFormat="1" ht="16.5" customHeight="1">
      <c r="A15" s="121"/>
      <c r="B15" s="99" t="s">
        <v>153</v>
      </c>
      <c r="C15" s="140"/>
      <c r="D15" s="140"/>
      <c r="E15" s="96" t="s">
        <v>11</v>
      </c>
      <c r="F15" s="176">
        <v>80</v>
      </c>
      <c r="G15" s="140" t="s">
        <v>10</v>
      </c>
      <c r="H15" s="140"/>
      <c r="I15" s="140"/>
      <c r="J15" s="140"/>
      <c r="K15" s="140"/>
      <c r="L15" s="140"/>
      <c r="M15" s="140"/>
      <c r="N15" s="114"/>
      <c r="O15" s="160"/>
      <c r="P15" s="172"/>
      <c r="Q15" s="161"/>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c r="BY15" s="162"/>
      <c r="BZ15" s="162"/>
      <c r="CA15" s="162"/>
      <c r="CB15" s="162"/>
      <c r="CC15" s="162"/>
      <c r="CD15" s="162"/>
      <c r="CE15" s="162"/>
      <c r="CF15" s="162"/>
      <c r="CG15" s="162"/>
      <c r="CH15" s="162"/>
      <c r="CI15" s="162"/>
      <c r="CJ15" s="162"/>
      <c r="CK15" s="162"/>
      <c r="CL15" s="162"/>
      <c r="CM15" s="162"/>
      <c r="CN15" s="162"/>
      <c r="CO15" s="162"/>
      <c r="CP15" s="162"/>
      <c r="CQ15" s="162"/>
      <c r="CR15" s="162"/>
      <c r="CS15" s="162"/>
      <c r="CT15" s="162"/>
      <c r="CU15" s="162"/>
      <c r="CV15" s="162"/>
      <c r="CW15" s="162"/>
      <c r="CX15" s="162"/>
      <c r="CY15" s="162"/>
      <c r="CZ15" s="162"/>
      <c r="DA15" s="162"/>
      <c r="DB15" s="162"/>
      <c r="DC15" s="162"/>
      <c r="DD15" s="162"/>
      <c r="DE15" s="162"/>
      <c r="DF15" s="162"/>
      <c r="DG15" s="162"/>
      <c r="DH15" s="162"/>
      <c r="DI15" s="162"/>
      <c r="DJ15" s="162"/>
      <c r="DK15" s="162"/>
      <c r="DL15" s="162"/>
      <c r="DM15" s="162"/>
      <c r="DN15" s="162"/>
      <c r="DO15" s="162"/>
      <c r="DP15" s="162"/>
      <c r="DQ15" s="162"/>
      <c r="DR15" s="162"/>
      <c r="DS15" s="162"/>
      <c r="DT15" s="162"/>
      <c r="DU15" s="162"/>
      <c r="DV15" s="162"/>
      <c r="DW15" s="162"/>
      <c r="DX15" s="162"/>
      <c r="DY15" s="162"/>
      <c r="DZ15" s="162"/>
      <c r="EA15" s="162"/>
      <c r="EB15" s="162"/>
      <c r="EC15" s="162"/>
      <c r="ED15" s="162"/>
      <c r="EE15" s="162"/>
      <c r="EF15" s="162"/>
      <c r="EG15" s="162"/>
      <c r="EH15" s="162"/>
      <c r="EI15" s="162"/>
      <c r="EJ15" s="162"/>
      <c r="EK15" s="162"/>
      <c r="EL15" s="162"/>
      <c r="EM15" s="162"/>
      <c r="EN15" s="162"/>
      <c r="EO15" s="162"/>
      <c r="EP15" s="162"/>
      <c r="EQ15" s="162"/>
      <c r="ER15" s="162"/>
      <c r="ES15" s="162"/>
      <c r="ET15" s="162"/>
      <c r="EU15" s="162"/>
      <c r="EV15" s="162"/>
      <c r="EW15" s="162"/>
      <c r="EX15" s="162"/>
      <c r="EY15" s="162"/>
      <c r="EZ15" s="162"/>
      <c r="FA15" s="162"/>
      <c r="FB15" s="162"/>
      <c r="FC15" s="162"/>
      <c r="FD15" s="162"/>
      <c r="FE15" s="162"/>
      <c r="FF15" s="162"/>
      <c r="FG15" s="162"/>
      <c r="FH15" s="162"/>
      <c r="FI15" s="162"/>
      <c r="FJ15" s="162"/>
      <c r="FK15" s="162"/>
      <c r="FL15" s="162"/>
      <c r="FM15" s="162"/>
      <c r="FN15" s="162"/>
      <c r="FO15" s="162"/>
      <c r="FP15" s="162"/>
      <c r="FQ15" s="162"/>
      <c r="FR15" s="162"/>
      <c r="FS15" s="162"/>
      <c r="FT15" s="162"/>
      <c r="FU15" s="162"/>
      <c r="FV15" s="162"/>
      <c r="FW15" s="162"/>
      <c r="FX15" s="162"/>
      <c r="FY15" s="162"/>
      <c r="FZ15" s="162"/>
      <c r="GA15" s="162"/>
      <c r="GB15" s="162"/>
      <c r="GC15" s="162"/>
      <c r="GD15" s="162"/>
      <c r="GE15" s="162"/>
      <c r="GF15" s="162"/>
      <c r="GG15" s="162"/>
      <c r="GH15" s="162"/>
      <c r="GI15" s="162"/>
      <c r="GJ15" s="162"/>
      <c r="GK15" s="162"/>
      <c r="GL15" s="162"/>
      <c r="GM15" s="162"/>
      <c r="GN15" s="162"/>
      <c r="GO15" s="162"/>
      <c r="GP15" s="162"/>
      <c r="GQ15" s="162"/>
      <c r="GR15" s="162"/>
      <c r="GS15" s="162"/>
      <c r="GT15" s="162"/>
      <c r="GU15" s="162"/>
      <c r="GV15" s="162"/>
      <c r="GW15" s="162"/>
      <c r="GX15" s="162"/>
      <c r="GY15" s="162"/>
      <c r="GZ15" s="162"/>
      <c r="HA15" s="162"/>
      <c r="HB15" s="162"/>
      <c r="HC15" s="162"/>
      <c r="HD15" s="162"/>
      <c r="HE15" s="162"/>
      <c r="HF15" s="162"/>
      <c r="HG15" s="162"/>
      <c r="HH15" s="162"/>
      <c r="HI15" s="162"/>
      <c r="HJ15" s="162"/>
      <c r="HK15" s="162"/>
      <c r="HL15" s="162"/>
      <c r="HM15" s="162"/>
      <c r="HN15" s="162"/>
    </row>
    <row r="16" spans="1:222" ht="16.5" customHeight="1">
      <c r="A16" s="110"/>
      <c r="B16" s="249"/>
      <c r="C16" s="87"/>
      <c r="D16" s="87"/>
      <c r="E16" s="87"/>
      <c r="F16" s="87"/>
      <c r="G16" s="87"/>
      <c r="H16" s="87"/>
      <c r="I16" s="87"/>
      <c r="J16" s="87"/>
      <c r="K16" s="87"/>
      <c r="L16" s="87"/>
      <c r="M16" s="87"/>
      <c r="N16"/>
      <c r="O16" s="4"/>
      <c r="P16" s="19"/>
      <c r="Q16" s="12"/>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row>
    <row r="17" spans="1:222" ht="16.5" customHeight="1">
      <c r="A17" s="110"/>
      <c r="B17" s="87"/>
      <c r="C17" s="87"/>
      <c r="D17" s="87"/>
      <c r="E17" s="87"/>
      <c r="F17" s="87"/>
      <c r="G17" s="87"/>
      <c r="H17" s="87"/>
      <c r="I17" s="87"/>
      <c r="J17" s="87"/>
      <c r="K17" s="87"/>
      <c r="L17" s="87"/>
      <c r="M17" s="87"/>
      <c r="N17"/>
      <c r="O17" s="4"/>
      <c r="P17" s="19"/>
      <c r="Q17" s="12"/>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row>
    <row r="18" spans="1:222" ht="16.5" customHeight="1">
      <c r="A18" s="110"/>
      <c r="B18" s="101" t="s">
        <v>116</v>
      </c>
      <c r="C18" s="87"/>
      <c r="D18" s="87"/>
      <c r="E18" s="87"/>
      <c r="F18" s="87"/>
      <c r="G18" s="87"/>
      <c r="H18" s="87"/>
      <c r="I18" s="87"/>
      <c r="J18" s="87"/>
      <c r="K18" s="87"/>
      <c r="L18" s="87"/>
      <c r="M18" s="87"/>
      <c r="N18"/>
      <c r="O18" s="4"/>
      <c r="P18" s="19"/>
      <c r="Q18" s="12"/>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row>
    <row r="19" spans="1:222" ht="16.5" customHeight="1">
      <c r="A19" s="110"/>
      <c r="B19" s="87"/>
      <c r="C19" s="87"/>
      <c r="D19" s="87"/>
      <c r="E19" s="87"/>
      <c r="F19" s="87"/>
      <c r="G19" s="87"/>
      <c r="H19" s="87"/>
      <c r="I19" s="87"/>
      <c r="J19" s="87"/>
      <c r="K19" s="87"/>
      <c r="L19" s="91"/>
      <c r="M19" s="91"/>
      <c r="N19"/>
      <c r="O19" s="4"/>
      <c r="P19" s="19"/>
      <c r="Q19" s="12"/>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row>
    <row r="20" spans="1:222" s="143" customFormat="1" ht="21.75" customHeight="1">
      <c r="A20" s="142"/>
      <c r="B20" s="178" t="s">
        <v>120</v>
      </c>
      <c r="C20" s="179"/>
      <c r="D20" s="180"/>
      <c r="E20" s="178" t="s">
        <v>117</v>
      </c>
      <c r="F20" s="180"/>
      <c r="G20" s="297" t="s">
        <v>119</v>
      </c>
      <c r="H20" s="298"/>
      <c r="L20" s="144"/>
      <c r="M20" s="145"/>
      <c r="N20" s="175"/>
      <c r="O20" s="146"/>
      <c r="P20" s="147"/>
      <c r="Q20" s="148"/>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49"/>
      <c r="CC20" s="149"/>
      <c r="CD20" s="149"/>
      <c r="CE20" s="149"/>
      <c r="CF20" s="149"/>
      <c r="CG20" s="149"/>
      <c r="CH20" s="149"/>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9"/>
      <c r="DO20" s="149"/>
      <c r="DP20" s="149"/>
      <c r="DQ20" s="149"/>
      <c r="DR20" s="149"/>
      <c r="DS20" s="149"/>
      <c r="DT20" s="149"/>
      <c r="DU20" s="149"/>
      <c r="DV20" s="149"/>
      <c r="DW20" s="149"/>
      <c r="DX20" s="149"/>
      <c r="DY20" s="149"/>
      <c r="DZ20" s="149"/>
      <c r="EA20" s="149"/>
      <c r="EB20" s="149"/>
      <c r="EC20" s="149"/>
      <c r="ED20" s="149"/>
      <c r="EE20" s="149"/>
      <c r="EF20" s="149"/>
      <c r="EG20" s="149"/>
      <c r="EH20" s="149"/>
      <c r="EI20" s="149"/>
      <c r="EJ20" s="149"/>
      <c r="EK20" s="149"/>
      <c r="EL20" s="149"/>
      <c r="EM20" s="149"/>
      <c r="EN20" s="149"/>
      <c r="EO20" s="149"/>
      <c r="EP20" s="149"/>
      <c r="EQ20" s="149"/>
      <c r="ER20" s="149"/>
      <c r="ES20" s="149"/>
      <c r="ET20" s="149"/>
      <c r="EU20" s="149"/>
      <c r="EV20" s="149"/>
      <c r="EW20" s="149"/>
      <c r="EX20" s="149"/>
      <c r="EY20" s="149"/>
      <c r="EZ20" s="149"/>
      <c r="FA20" s="149"/>
      <c r="FB20" s="149"/>
      <c r="FC20" s="149"/>
      <c r="FD20" s="149"/>
      <c r="FE20" s="149"/>
      <c r="FF20" s="149"/>
      <c r="FG20" s="149"/>
      <c r="FH20" s="149"/>
      <c r="FI20" s="149"/>
      <c r="FJ20" s="149"/>
      <c r="FK20" s="149"/>
      <c r="FL20" s="149"/>
      <c r="FM20" s="149"/>
      <c r="FN20" s="149"/>
      <c r="FO20" s="149"/>
      <c r="FP20" s="149"/>
      <c r="FQ20" s="149"/>
      <c r="FR20" s="149"/>
      <c r="FS20" s="149"/>
      <c r="FT20" s="149"/>
      <c r="FU20" s="149"/>
      <c r="FV20" s="149"/>
      <c r="FW20" s="149"/>
      <c r="FX20" s="149"/>
      <c r="FY20" s="149"/>
      <c r="FZ20" s="149"/>
      <c r="GA20" s="149"/>
      <c r="GB20" s="149"/>
      <c r="GC20" s="149"/>
      <c r="GD20" s="149"/>
      <c r="GE20" s="149"/>
      <c r="GF20" s="149"/>
      <c r="GG20" s="149"/>
      <c r="GH20" s="149"/>
      <c r="GI20" s="149"/>
      <c r="GJ20" s="149"/>
      <c r="GK20" s="149"/>
      <c r="GL20" s="149"/>
      <c r="GM20" s="149"/>
      <c r="GN20" s="149"/>
      <c r="GO20" s="149"/>
      <c r="GP20" s="149"/>
      <c r="GQ20" s="149"/>
      <c r="GR20" s="149"/>
      <c r="GS20" s="149"/>
      <c r="GT20" s="149"/>
      <c r="GU20" s="149"/>
      <c r="GV20" s="149"/>
      <c r="GW20" s="149"/>
      <c r="GX20" s="149"/>
      <c r="GY20" s="149"/>
      <c r="GZ20" s="149"/>
      <c r="HA20" s="149"/>
      <c r="HB20" s="149"/>
      <c r="HC20" s="149"/>
      <c r="HD20" s="149"/>
      <c r="HE20" s="149"/>
      <c r="HF20" s="149"/>
      <c r="HG20" s="149"/>
      <c r="HH20" s="149"/>
      <c r="HI20" s="149"/>
      <c r="HJ20" s="149"/>
      <c r="HK20" s="149"/>
      <c r="HL20" s="149"/>
      <c r="HM20" s="149"/>
      <c r="HN20" s="149"/>
    </row>
    <row r="21" spans="1:222" ht="16.5" customHeight="1">
      <c r="A21" s="110"/>
      <c r="B21" s="181"/>
      <c r="C21" s="182"/>
      <c r="D21" s="183"/>
      <c r="E21" s="181"/>
      <c r="F21" s="183"/>
      <c r="G21" s="301" t="s">
        <v>118</v>
      </c>
      <c r="H21" s="302"/>
      <c r="L21" s="87"/>
      <c r="M21" s="94"/>
      <c r="N21"/>
      <c r="O21" s="4"/>
      <c r="P21" s="19"/>
      <c r="Q21" s="12"/>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row>
    <row r="22" spans="1:222" s="143" customFormat="1" ht="25.5" customHeight="1">
      <c r="A22" s="142"/>
      <c r="B22" s="196">
        <f>IF($F$12&lt;$F$15,$F$12/$F$12,$F$12/$F$15)</f>
        <v>1</v>
      </c>
      <c r="C22" s="197" t="s">
        <v>12</v>
      </c>
      <c r="D22" s="198">
        <f>IF($F$12&lt;$F$15,$F$15/$F$12,$F$15/$F$15)</f>
        <v>80</v>
      </c>
      <c r="E22" s="199">
        <f>DEGREES(ATAN(B22/D22))</f>
        <v>0.7161599454704085</v>
      </c>
      <c r="F22" s="200" t="s">
        <v>13</v>
      </c>
      <c r="G22" s="201">
        <f>B22/D22*100</f>
        <v>1.25</v>
      </c>
      <c r="H22" s="200" t="s">
        <v>0</v>
      </c>
      <c r="L22" s="144"/>
      <c r="M22" s="145"/>
      <c r="O22" s="146"/>
      <c r="P22" s="147"/>
      <c r="Q22" s="148"/>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c r="BN22" s="149"/>
      <c r="BO22" s="149"/>
      <c r="BP22" s="149"/>
      <c r="BQ22" s="149"/>
      <c r="BR22" s="149"/>
      <c r="BS22" s="149"/>
      <c r="BT22" s="149"/>
      <c r="BU22" s="149"/>
      <c r="BV22" s="149"/>
      <c r="BW22" s="149"/>
      <c r="BX22" s="149"/>
      <c r="BY22" s="149"/>
      <c r="BZ22" s="149"/>
      <c r="CA22" s="149"/>
      <c r="CB22" s="149"/>
      <c r="CC22" s="149"/>
      <c r="CD22" s="149"/>
      <c r="CE22" s="149"/>
      <c r="CF22" s="149"/>
      <c r="CG22" s="149"/>
      <c r="CH22" s="149"/>
      <c r="CI22" s="149"/>
      <c r="CJ22" s="149"/>
      <c r="CK22" s="149"/>
      <c r="CL22" s="149"/>
      <c r="CM22" s="149"/>
      <c r="CN22" s="149"/>
      <c r="CO22" s="149"/>
      <c r="CP22" s="149"/>
      <c r="CQ22" s="149"/>
      <c r="CR22" s="149"/>
      <c r="CS22" s="149"/>
      <c r="CT22" s="149"/>
      <c r="CU22" s="149"/>
      <c r="CV22" s="149"/>
      <c r="CW22" s="149"/>
      <c r="CX22" s="149"/>
      <c r="CY22" s="149"/>
      <c r="CZ22" s="149"/>
      <c r="DA22" s="149"/>
      <c r="DB22" s="149"/>
      <c r="DC22" s="149"/>
      <c r="DD22" s="149"/>
      <c r="DE22" s="149"/>
      <c r="DF22" s="149"/>
      <c r="DG22" s="149"/>
      <c r="DH22" s="149"/>
      <c r="DI22" s="149"/>
      <c r="DJ22" s="149"/>
      <c r="DK22" s="149"/>
      <c r="DL22" s="149"/>
      <c r="DM22" s="149"/>
      <c r="DN22" s="149"/>
      <c r="DO22" s="149"/>
      <c r="DP22" s="149"/>
      <c r="DQ22" s="149"/>
      <c r="DR22" s="149"/>
      <c r="DS22" s="149"/>
      <c r="DT22" s="149"/>
      <c r="DU22" s="149"/>
      <c r="DV22" s="149"/>
      <c r="DW22" s="149"/>
      <c r="DX22" s="149"/>
      <c r="DY22" s="149"/>
      <c r="DZ22" s="149"/>
      <c r="EA22" s="149"/>
      <c r="EB22" s="149"/>
      <c r="EC22" s="149"/>
      <c r="ED22" s="149"/>
      <c r="EE22" s="149"/>
      <c r="EF22" s="149"/>
      <c r="EG22" s="149"/>
      <c r="EH22" s="149"/>
      <c r="EI22" s="149"/>
      <c r="EJ22" s="149"/>
      <c r="EK22" s="149"/>
      <c r="EL22" s="149"/>
      <c r="EM22" s="149"/>
      <c r="EN22" s="149"/>
      <c r="EO22" s="149"/>
      <c r="EP22" s="149"/>
      <c r="EQ22" s="149"/>
      <c r="ER22" s="149"/>
      <c r="ES22" s="149"/>
      <c r="ET22" s="149"/>
      <c r="EU22" s="149"/>
      <c r="EV22" s="149"/>
      <c r="EW22" s="149"/>
      <c r="EX22" s="149"/>
      <c r="EY22" s="149"/>
      <c r="EZ22" s="149"/>
      <c r="FA22" s="149"/>
      <c r="FB22" s="149"/>
      <c r="FC22" s="149"/>
      <c r="FD22" s="149"/>
      <c r="FE22" s="149"/>
      <c r="FF22" s="149"/>
      <c r="FG22" s="149"/>
      <c r="FH22" s="149"/>
      <c r="FI22" s="149"/>
      <c r="FJ22" s="149"/>
      <c r="FK22" s="149"/>
      <c r="FL22" s="149"/>
      <c r="FM22" s="149"/>
      <c r="FN22" s="149"/>
      <c r="FO22" s="149"/>
      <c r="FP22" s="149"/>
      <c r="FQ22" s="149"/>
      <c r="FR22" s="149"/>
      <c r="FS22" s="149"/>
      <c r="FT22" s="149"/>
      <c r="FU22" s="149"/>
      <c r="FV22" s="149"/>
      <c r="FW22" s="149"/>
      <c r="FX22" s="149"/>
      <c r="FY22" s="149"/>
      <c r="FZ22" s="149"/>
      <c r="GA22" s="149"/>
      <c r="GB22" s="149"/>
      <c r="GC22" s="149"/>
      <c r="GD22" s="149"/>
      <c r="GE22" s="149"/>
      <c r="GF22" s="149"/>
      <c r="GG22" s="149"/>
      <c r="GH22" s="149"/>
      <c r="GI22" s="149"/>
      <c r="GJ22" s="149"/>
      <c r="GK22" s="149"/>
      <c r="GL22" s="149"/>
      <c r="GM22" s="149"/>
      <c r="GN22" s="149"/>
      <c r="GO22" s="149"/>
      <c r="GP22" s="149"/>
      <c r="GQ22" s="149"/>
      <c r="GR22" s="149"/>
      <c r="GS22" s="149"/>
      <c r="GT22" s="149"/>
      <c r="GU22" s="149"/>
      <c r="GV22" s="149"/>
      <c r="GW22" s="149"/>
      <c r="GX22" s="149"/>
      <c r="GY22" s="149"/>
      <c r="GZ22" s="149"/>
      <c r="HA22" s="149"/>
      <c r="HB22" s="149"/>
      <c r="HC22" s="149"/>
      <c r="HD22" s="149"/>
      <c r="HE22" s="149"/>
      <c r="HF22" s="149"/>
      <c r="HG22" s="149"/>
      <c r="HH22" s="149"/>
      <c r="HI22" s="149"/>
      <c r="HJ22" s="149"/>
      <c r="HK22" s="149"/>
      <c r="HL22" s="149"/>
      <c r="HM22" s="149"/>
      <c r="HN22" s="149"/>
    </row>
    <row r="23" spans="1:222" ht="15" customHeight="1">
      <c r="A23" s="110"/>
      <c r="B23" s="95"/>
      <c r="C23" s="96"/>
      <c r="D23" s="97"/>
      <c r="E23" s="98"/>
      <c r="F23" s="99"/>
      <c r="G23" s="99"/>
      <c r="H23" s="99"/>
      <c r="I23" s="99"/>
      <c r="J23" s="99"/>
      <c r="K23" s="92"/>
      <c r="L23" s="92"/>
      <c r="M23" s="93"/>
      <c r="O23" s="4"/>
      <c r="P23" s="19"/>
      <c r="Q23"/>
      <c r="R2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row>
    <row r="24" spans="1:222" ht="15" customHeight="1">
      <c r="A24" s="110"/>
      <c r="B24" s="87"/>
      <c r="C24" s="100"/>
      <c r="D24" s="87"/>
      <c r="E24" s="87"/>
      <c r="F24" s="87"/>
      <c r="G24" s="87"/>
      <c r="H24" s="87"/>
      <c r="I24" s="87"/>
      <c r="J24" s="87"/>
      <c r="K24" s="87"/>
      <c r="L24" s="87"/>
      <c r="M24" s="94"/>
      <c r="O24" s="4"/>
      <c r="P24" s="19"/>
      <c r="Q24"/>
      <c r="R24"/>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row>
    <row r="25" spans="1:222" ht="18.75" customHeight="1">
      <c r="A25" s="110"/>
      <c r="C25" s="299" t="s">
        <v>121</v>
      </c>
      <c r="D25" s="300"/>
      <c r="E25" s="300"/>
      <c r="F25" s="300"/>
      <c r="G25" s="300"/>
      <c r="H25" s="87"/>
      <c r="I25" s="87"/>
      <c r="J25" s="87"/>
      <c r="K25" s="87"/>
      <c r="L25" s="87"/>
      <c r="M25" s="87"/>
      <c r="O25" s="4"/>
      <c r="P25" s="19"/>
      <c r="Q25"/>
      <c r="R25"/>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row>
    <row r="26" spans="1:222" ht="18" customHeight="1">
      <c r="A26" s="110"/>
      <c r="B26" s="90"/>
      <c r="C26" s="90"/>
      <c r="D26" s="90"/>
      <c r="E26" s="90"/>
      <c r="F26" s="90"/>
      <c r="G26" s="90"/>
      <c r="H26" s="90"/>
      <c r="I26" s="90"/>
      <c r="J26" s="90"/>
      <c r="K26" s="90"/>
      <c r="L26" s="90"/>
      <c r="M26" s="90"/>
      <c r="O26" s="4"/>
      <c r="P26" s="19"/>
      <c r="Q26"/>
      <c r="R26"/>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row>
    <row r="27" spans="1:222" ht="18" customHeight="1">
      <c r="A27" s="110"/>
      <c r="B27" s="90"/>
      <c r="C27" s="90"/>
      <c r="D27" s="90"/>
      <c r="E27" s="90"/>
      <c r="F27" s="90"/>
      <c r="G27" s="90"/>
      <c r="H27" s="90"/>
      <c r="I27" s="90"/>
      <c r="J27" s="90"/>
      <c r="K27" s="90"/>
      <c r="L27" s="90"/>
      <c r="M27" s="90"/>
      <c r="O27" s="4"/>
      <c r="P27" s="19"/>
      <c r="Q27"/>
      <c r="R27"/>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row>
    <row r="28" spans="1:18" ht="15.75">
      <c r="A28" s="110"/>
      <c r="B28" s="90"/>
      <c r="C28" s="90"/>
      <c r="D28" s="90"/>
      <c r="E28" s="90"/>
      <c r="F28" s="90"/>
      <c r="G28" s="90"/>
      <c r="H28" s="90"/>
      <c r="I28" s="90"/>
      <c r="J28" s="90"/>
      <c r="K28" s="90"/>
      <c r="L28" s="90"/>
      <c r="M28" s="90"/>
      <c r="O28" s="4"/>
      <c r="P28" s="19"/>
      <c r="Q28"/>
      <c r="R28"/>
    </row>
    <row r="29" spans="1:21" ht="15.75">
      <c r="A29" s="110"/>
      <c r="B29" s="90"/>
      <c r="C29" s="90"/>
      <c r="D29" s="90"/>
      <c r="E29" s="90"/>
      <c r="F29" s="90"/>
      <c r="G29" s="90"/>
      <c r="H29" s="90"/>
      <c r="I29" s="90"/>
      <c r="J29" s="90"/>
      <c r="K29" s="90"/>
      <c r="L29" s="90"/>
      <c r="M29" s="90"/>
      <c r="O29" s="4"/>
      <c r="P29" s="19"/>
      <c r="Q29"/>
      <c r="R29"/>
      <c r="S29" s="34"/>
      <c r="T29" s="34"/>
      <c r="U29" s="34"/>
    </row>
    <row r="30" spans="1:21" ht="15.75">
      <c r="A30" s="110"/>
      <c r="B30" s="90"/>
      <c r="C30" s="90"/>
      <c r="D30" s="90"/>
      <c r="E30" s="90"/>
      <c r="F30" s="90"/>
      <c r="G30" s="90"/>
      <c r="H30" s="90"/>
      <c r="I30" s="90"/>
      <c r="J30" s="90"/>
      <c r="K30" s="90"/>
      <c r="L30" s="90"/>
      <c r="M30" s="90"/>
      <c r="O30" s="4"/>
      <c r="P30" s="19"/>
      <c r="Q30"/>
      <c r="R30"/>
      <c r="S30" s="34"/>
      <c r="T30" s="34"/>
      <c r="U30" s="34"/>
    </row>
    <row r="31" spans="1:21" ht="15.75">
      <c r="A31" s="110"/>
      <c r="B31" s="90"/>
      <c r="C31" s="90"/>
      <c r="D31" s="90"/>
      <c r="E31" s="90"/>
      <c r="F31" s="90"/>
      <c r="G31" s="90"/>
      <c r="H31" s="90"/>
      <c r="I31" s="90"/>
      <c r="J31" s="90"/>
      <c r="K31" s="90"/>
      <c r="L31" s="90"/>
      <c r="M31" s="90"/>
      <c r="O31" s="4"/>
      <c r="P31" s="19"/>
      <c r="Q31"/>
      <c r="R31"/>
      <c r="S31" s="34"/>
      <c r="T31" s="34"/>
      <c r="U31" s="34"/>
    </row>
    <row r="32" spans="1:18" ht="15.75">
      <c r="A32" s="110"/>
      <c r="B32" s="90"/>
      <c r="C32" s="90"/>
      <c r="D32" s="90"/>
      <c r="E32" s="90"/>
      <c r="F32" s="90"/>
      <c r="G32" s="90"/>
      <c r="H32" s="90"/>
      <c r="I32" s="90"/>
      <c r="J32" s="90"/>
      <c r="K32" s="90"/>
      <c r="L32" s="90"/>
      <c r="M32" s="90"/>
      <c r="N32"/>
      <c r="O32" s="4"/>
      <c r="Q32"/>
      <c r="R32"/>
    </row>
    <row r="33" spans="1:18" ht="15.75">
      <c r="A33" s="110"/>
      <c r="B33" s="90"/>
      <c r="C33" s="90"/>
      <c r="D33" s="90"/>
      <c r="E33" s="90"/>
      <c r="F33" s="90"/>
      <c r="G33" s="90"/>
      <c r="H33" s="90"/>
      <c r="I33" s="90"/>
      <c r="J33" s="90"/>
      <c r="K33" s="90"/>
      <c r="L33" s="90"/>
      <c r="M33" s="90"/>
      <c r="N33"/>
      <c r="O33" s="4"/>
      <c r="Q33"/>
      <c r="R33"/>
    </row>
    <row r="34" spans="1:18" ht="15.75">
      <c r="A34" s="110"/>
      <c r="B34" s="87"/>
      <c r="C34" s="87"/>
      <c r="D34" s="87"/>
      <c r="E34" s="87"/>
      <c r="F34" s="87"/>
      <c r="G34" s="87"/>
      <c r="H34" s="87"/>
      <c r="I34" s="87"/>
      <c r="J34" s="87"/>
      <c r="K34" s="87"/>
      <c r="L34" s="87"/>
      <c r="M34" s="87"/>
      <c r="N34"/>
      <c r="O34" s="4"/>
      <c r="Q34"/>
      <c r="R34"/>
    </row>
    <row r="35" spans="1:18" ht="15.75">
      <c r="A35" s="110"/>
      <c r="B35" s="87"/>
      <c r="C35" s="87"/>
      <c r="D35" s="87"/>
      <c r="E35" s="87"/>
      <c r="F35" s="87"/>
      <c r="G35" s="87"/>
      <c r="H35" s="87"/>
      <c r="I35" s="87"/>
      <c r="J35" s="87"/>
      <c r="K35" s="87"/>
      <c r="L35" s="87"/>
      <c r="M35" s="87"/>
      <c r="N35"/>
      <c r="O35" s="4"/>
      <c r="Q35"/>
      <c r="R35"/>
    </row>
    <row r="36" spans="1:18" ht="15.75">
      <c r="A36" s="110"/>
      <c r="B36" s="87"/>
      <c r="C36" s="87"/>
      <c r="D36" s="87"/>
      <c r="E36" s="87"/>
      <c r="F36" s="87"/>
      <c r="G36" s="87"/>
      <c r="H36" s="87"/>
      <c r="I36" s="87"/>
      <c r="J36" s="87"/>
      <c r="K36" s="87"/>
      <c r="L36" s="87"/>
      <c r="M36" s="87"/>
      <c r="N36"/>
      <c r="O36" s="4"/>
      <c r="Q36"/>
      <c r="R36"/>
    </row>
    <row r="37" spans="1:18" ht="15.75">
      <c r="A37" s="110"/>
      <c r="B37" s="87"/>
      <c r="C37" s="87"/>
      <c r="D37" s="87"/>
      <c r="E37" s="87"/>
      <c r="F37" s="87"/>
      <c r="G37" s="87"/>
      <c r="H37" s="87"/>
      <c r="I37" s="87"/>
      <c r="J37" s="87"/>
      <c r="K37" s="87"/>
      <c r="L37" s="87"/>
      <c r="M37" s="87"/>
      <c r="N37"/>
      <c r="O37" s="4"/>
      <c r="Q37"/>
      <c r="R37"/>
    </row>
    <row r="38" spans="1:21" ht="15.75">
      <c r="A38" s="110"/>
      <c r="B38" s="87"/>
      <c r="C38" s="87"/>
      <c r="D38" s="87"/>
      <c r="E38" s="87"/>
      <c r="F38" s="87"/>
      <c r="G38" s="87"/>
      <c r="H38" s="87"/>
      <c r="I38" s="87"/>
      <c r="J38" s="87"/>
      <c r="K38" s="87"/>
      <c r="L38" s="87"/>
      <c r="M38" s="87"/>
      <c r="N38"/>
      <c r="O38" s="4"/>
      <c r="Q38"/>
      <c r="R38"/>
      <c r="S38" s="34"/>
      <c r="T38" s="34"/>
      <c r="U38" s="34"/>
    </row>
    <row r="39" spans="1:18" ht="20.25" customHeight="1">
      <c r="A39" s="110"/>
      <c r="K39" s="87"/>
      <c r="L39" s="87"/>
      <c r="M39" s="87"/>
      <c r="N39"/>
      <c r="O39" s="4"/>
      <c r="Q39"/>
      <c r="R39"/>
    </row>
    <row r="40" spans="1:18" ht="20.25" customHeight="1">
      <c r="A40" s="110"/>
      <c r="N40"/>
      <c r="O40" s="4"/>
      <c r="Q40"/>
      <c r="R40"/>
    </row>
    <row r="41" spans="1:18" ht="20.25">
      <c r="A41" s="110"/>
      <c r="B41" s="102" t="s">
        <v>123</v>
      </c>
      <c r="C41" s="103"/>
      <c r="D41" s="103"/>
      <c r="E41" s="103"/>
      <c r="F41" s="103"/>
      <c r="G41" s="103"/>
      <c r="H41" s="103"/>
      <c r="I41" s="104"/>
      <c r="J41" s="105"/>
      <c r="K41" s="105"/>
      <c r="L41" s="105"/>
      <c r="M41" s="105"/>
      <c r="N41" s="105"/>
      <c r="O41" s="4"/>
      <c r="Q41"/>
      <c r="R41"/>
    </row>
    <row r="42" spans="1:18" ht="15.75">
      <c r="A42" s="110"/>
      <c r="B42" s="104"/>
      <c r="C42" s="104"/>
      <c r="D42" s="104"/>
      <c r="E42" s="104"/>
      <c r="F42" s="104"/>
      <c r="G42" s="104"/>
      <c r="H42" s="104"/>
      <c r="I42" s="104"/>
      <c r="J42" s="105"/>
      <c r="K42" s="105"/>
      <c r="L42" s="105"/>
      <c r="M42" s="105"/>
      <c r="N42" s="105"/>
      <c r="O42" s="4"/>
      <c r="Q42"/>
      <c r="R42"/>
    </row>
    <row r="43" spans="1:18" s="51" customFormat="1" ht="18.75">
      <c r="A43" s="121"/>
      <c r="B43" s="184" t="s">
        <v>124</v>
      </c>
      <c r="C43" s="184"/>
      <c r="D43" s="184"/>
      <c r="E43" s="184" t="s">
        <v>125</v>
      </c>
      <c r="F43" s="184"/>
      <c r="G43" s="185"/>
      <c r="H43" s="184" t="s">
        <v>127</v>
      </c>
      <c r="I43" s="186"/>
      <c r="J43" s="185"/>
      <c r="K43" s="185"/>
      <c r="L43" s="185"/>
      <c r="M43" s="185"/>
      <c r="N43" s="185"/>
      <c r="O43" s="160"/>
      <c r="P43" s="119"/>
      <c r="Q43" s="114"/>
      <c r="R43" s="114"/>
    </row>
    <row r="44" spans="1:18" s="51" customFormat="1" ht="18.75">
      <c r="A44" s="121"/>
      <c r="B44" s="186" t="s">
        <v>122</v>
      </c>
      <c r="C44" s="186"/>
      <c r="D44" s="186"/>
      <c r="E44" s="186" t="s">
        <v>126</v>
      </c>
      <c r="F44" s="186"/>
      <c r="G44" s="185"/>
      <c r="H44" s="202" t="s">
        <v>143</v>
      </c>
      <c r="I44" s="186"/>
      <c r="J44" s="185"/>
      <c r="K44" s="185"/>
      <c r="L44" s="185"/>
      <c r="M44" s="185"/>
      <c r="N44" s="185"/>
      <c r="O44" s="160"/>
      <c r="P44" s="119"/>
      <c r="Q44" s="114"/>
      <c r="R44" s="114"/>
    </row>
    <row r="45" spans="1:16" s="51" customFormat="1" ht="18.75">
      <c r="A45" s="121"/>
      <c r="B45" s="186">
        <f>IF($F$12/$F$15&gt;=1/20,"Flat roof with low slope","")</f>
      </c>
      <c r="C45" s="186"/>
      <c r="D45" s="186"/>
      <c r="E45" s="186">
        <f>IF($F$12/$F$15&gt;=1/20,"Saneri-Bitumen cap sheet","")</f>
      </c>
      <c r="F45" s="186"/>
      <c r="G45" s="185"/>
      <c r="H45" s="202">
        <f>IF($F$12/$F$15&gt;=1/20,"1:20 (n. 3°)","")</f>
      </c>
      <c r="I45" s="186"/>
      <c r="J45" s="185"/>
      <c r="K45" s="185"/>
      <c r="L45" s="185"/>
      <c r="M45" s="185"/>
      <c r="N45" s="185"/>
      <c r="O45" s="160"/>
      <c r="P45" s="119"/>
    </row>
    <row r="46" spans="1:16" s="51" customFormat="1" ht="18.75">
      <c r="A46" s="121"/>
      <c r="B46" s="186">
        <f>IF($F$12/$F$15&gt;=1/10,"Ridge roof with low slope","")</f>
      </c>
      <c r="C46" s="186"/>
      <c r="D46" s="186"/>
      <c r="E46" s="186">
        <f>IF($F$12/$F$15&gt;=1/10,"Super-Liimari-Bitumen cap sheet","")</f>
      </c>
      <c r="F46" s="186"/>
      <c r="G46" s="185"/>
      <c r="H46" s="202">
        <f>IF($F$12/$F$15&gt;=1/10,"1:10 (n. 6°)","")</f>
      </c>
      <c r="I46" s="186"/>
      <c r="J46" s="185"/>
      <c r="K46" s="185"/>
      <c r="L46" s="185"/>
      <c r="M46" s="185"/>
      <c r="N46" s="185"/>
      <c r="O46" s="160"/>
      <c r="P46" s="119"/>
    </row>
    <row r="47" spans="1:17" s="51" customFormat="1" ht="18.75">
      <c r="A47" s="121"/>
      <c r="B47" s="186">
        <f>IF($F$12/$F$15&gt;=1/5,"Ridge roof","")</f>
      </c>
      <c r="C47" s="186"/>
      <c r="D47" s="186"/>
      <c r="E47" s="186">
        <f>IF($F$12/$F$15&gt;=1/5,"Super-Katepal Bitumen Shingles","")</f>
      </c>
      <c r="F47" s="186"/>
      <c r="G47" s="185"/>
      <c r="H47" s="202">
        <f>IF($F$12/$F$15&gt;=1/5,"1:5 (n. 12°)","")</f>
      </c>
      <c r="I47" s="186"/>
      <c r="J47" s="185"/>
      <c r="K47" s="185"/>
      <c r="L47" s="185"/>
      <c r="M47" s="185"/>
      <c r="N47" s="185"/>
      <c r="O47" s="160"/>
      <c r="P47" s="119"/>
      <c r="Q47" s="187"/>
    </row>
    <row r="48" spans="1:17" s="51" customFormat="1" ht="18.75">
      <c r="A48" s="121"/>
      <c r="B48" s="186">
        <f>IF($F$12/$F$15&gt;=1/3,"Ridge roof","")</f>
      </c>
      <c r="C48" s="186"/>
      <c r="D48" s="186"/>
      <c r="E48" s="186">
        <f>IF($F$12/$F$15&gt;=1/3,"Super-Pintari-Bitumen cap sheet","")</f>
      </c>
      <c r="F48" s="186"/>
      <c r="G48" s="185"/>
      <c r="H48" s="202">
        <f>IF($F$12/$F$15&gt;=1/3,"1:3 (n. 18°)","")</f>
      </c>
      <c r="I48" s="186"/>
      <c r="J48" s="185"/>
      <c r="K48" s="185"/>
      <c r="L48" s="185"/>
      <c r="M48" s="185"/>
      <c r="N48" s="185"/>
      <c r="O48" s="160"/>
      <c r="P48" s="187"/>
      <c r="Q48" s="187"/>
    </row>
    <row r="49" spans="1:17" ht="18">
      <c r="A49" s="110"/>
      <c r="B49" s="120"/>
      <c r="C49"/>
      <c r="D49"/>
      <c r="E49"/>
      <c r="F49"/>
      <c r="G49"/>
      <c r="H49"/>
      <c r="I49"/>
      <c r="J49"/>
      <c r="K49"/>
      <c r="L49"/>
      <c r="M49"/>
      <c r="N49"/>
      <c r="O49" s="4"/>
      <c r="P49" s="33"/>
      <c r="Q49" s="33"/>
    </row>
    <row r="50" spans="1:17" ht="15.75">
      <c r="A50" s="111"/>
      <c r="B50" s="18"/>
      <c r="C50" s="26"/>
      <c r="D50" s="26"/>
      <c r="E50" s="26"/>
      <c r="F50" s="26"/>
      <c r="G50" s="26"/>
      <c r="H50" s="26"/>
      <c r="I50" s="26"/>
      <c r="J50" s="26"/>
      <c r="K50" s="26"/>
      <c r="L50" s="28"/>
      <c r="M50" s="27"/>
      <c r="N50" s="60"/>
      <c r="O50" s="56"/>
      <c r="P50" s="33"/>
      <c r="Q50" s="33"/>
    </row>
    <row r="51" spans="1:17" ht="15.75">
      <c r="A51" s="111"/>
      <c r="B51" s="18"/>
      <c r="C51" s="26"/>
      <c r="D51" s="26"/>
      <c r="E51" s="26"/>
      <c r="F51" s="26"/>
      <c r="G51" s="26"/>
      <c r="H51" s="26"/>
      <c r="I51" s="26"/>
      <c r="J51" s="26"/>
      <c r="K51" s="26"/>
      <c r="L51" s="28"/>
      <c r="M51" s="27"/>
      <c r="N51" s="60"/>
      <c r="O51" s="203" t="str">
        <f>'KL,Rocky,Jazzy,Katrilli'!M51</f>
        <v>Ver 05</v>
      </c>
      <c r="P51" s="33"/>
      <c r="Q51" s="33"/>
    </row>
    <row r="52" spans="1:17" ht="16.5" thickBot="1">
      <c r="A52" s="112"/>
      <c r="B52" s="62"/>
      <c r="C52" s="63"/>
      <c r="D52" s="63"/>
      <c r="E52" s="63"/>
      <c r="F52" s="63"/>
      <c r="G52" s="63"/>
      <c r="H52" s="63"/>
      <c r="I52" s="63"/>
      <c r="J52" s="63"/>
      <c r="K52" s="64"/>
      <c r="L52" s="63"/>
      <c r="M52" s="63"/>
      <c r="N52" s="63"/>
      <c r="O52" s="86" t="str">
        <f>'KL,Rocky,Jazzy,Katrilli'!M52</f>
        <v>© Katepal 2019</v>
      </c>
      <c r="P52" s="33"/>
      <c r="Q52" s="33"/>
    </row>
    <row r="53" spans="1:17" ht="15.75">
      <c r="A53" s="28"/>
      <c r="B53" s="65"/>
      <c r="C53" s="46"/>
      <c r="D53" s="65"/>
      <c r="E53" s="65"/>
      <c r="F53" s="65"/>
      <c r="G53" s="65"/>
      <c r="H53" s="65"/>
      <c r="I53" s="66"/>
      <c r="J53" s="67"/>
      <c r="K53" s="65"/>
      <c r="L53" s="60"/>
      <c r="M53" s="60"/>
      <c r="N53" s="60"/>
      <c r="O53" s="6"/>
      <c r="P53" s="33"/>
      <c r="Q53" s="33"/>
    </row>
    <row r="54" spans="1:17" ht="15.75">
      <c r="A54" s="28"/>
      <c r="B54" s="65"/>
      <c r="C54" s="46"/>
      <c r="D54" s="65"/>
      <c r="E54" s="65"/>
      <c r="F54" s="65"/>
      <c r="G54" s="65"/>
      <c r="H54" s="65"/>
      <c r="I54" s="66"/>
      <c r="J54" s="67"/>
      <c r="K54" s="65"/>
      <c r="L54" s="60"/>
      <c r="M54" s="60"/>
      <c r="N54" s="60"/>
      <c r="O54" s="6"/>
      <c r="P54" s="33"/>
      <c r="Q54" s="33"/>
    </row>
    <row r="55" spans="1:17" ht="15.75">
      <c r="A55" s="28"/>
      <c r="B55" s="68"/>
      <c r="C55" s="69"/>
      <c r="D55" s="69"/>
      <c r="E55" s="70"/>
      <c r="F55" s="65"/>
      <c r="G55" s="65"/>
      <c r="H55" s="65"/>
      <c r="I55" s="66"/>
      <c r="J55" s="67"/>
      <c r="K55" s="65"/>
      <c r="L55" s="60"/>
      <c r="M55" s="60"/>
      <c r="N55" s="60"/>
      <c r="O55" s="6"/>
      <c r="P55" s="33"/>
      <c r="Q55" s="33"/>
    </row>
    <row r="56" spans="1:17" ht="15.75">
      <c r="A56" s="28"/>
      <c r="B56" s="68"/>
      <c r="C56" s="69"/>
      <c r="D56" s="69"/>
      <c r="E56" s="70"/>
      <c r="F56" s="65"/>
      <c r="G56" s="65"/>
      <c r="H56" s="65"/>
      <c r="I56" s="66"/>
      <c r="J56" s="67"/>
      <c r="K56" s="65"/>
      <c r="L56" s="60"/>
      <c r="M56" s="60"/>
      <c r="N56" s="60"/>
      <c r="O56" s="6"/>
      <c r="P56" s="33"/>
      <c r="Q56" s="33"/>
    </row>
    <row r="57" spans="1:17" ht="15.75">
      <c r="A57" s="28"/>
      <c r="B57" s="65"/>
      <c r="C57" s="60"/>
      <c r="D57" s="65"/>
      <c r="E57" s="65"/>
      <c r="F57" s="65"/>
      <c r="G57" s="65"/>
      <c r="H57" s="65"/>
      <c r="I57" s="66"/>
      <c r="J57" s="67"/>
      <c r="K57" s="65"/>
      <c r="L57" s="60"/>
      <c r="M57" s="60"/>
      <c r="N57" s="60"/>
      <c r="O57" s="6"/>
      <c r="P57" s="33"/>
      <c r="Q57" s="33"/>
    </row>
    <row r="58" spans="1:17" ht="15.75">
      <c r="A58" s="28"/>
      <c r="B58" s="65"/>
      <c r="C58" s="60"/>
      <c r="D58" s="65"/>
      <c r="E58" s="65"/>
      <c r="F58" s="65"/>
      <c r="G58" s="65"/>
      <c r="H58" s="65"/>
      <c r="I58" s="66"/>
      <c r="J58" s="67"/>
      <c r="K58" s="71"/>
      <c r="L58" s="60"/>
      <c r="M58" s="60"/>
      <c r="N58" s="60"/>
      <c r="O58" s="6"/>
      <c r="P58" s="33"/>
      <c r="Q58" s="33"/>
    </row>
    <row r="59" spans="1:17" ht="15.75">
      <c r="A59" s="28"/>
      <c r="B59" s="65"/>
      <c r="C59" s="60"/>
      <c r="D59" s="65"/>
      <c r="E59" s="65"/>
      <c r="F59" s="65"/>
      <c r="G59" s="65"/>
      <c r="H59" s="65"/>
      <c r="I59" s="66"/>
      <c r="J59" s="67"/>
      <c r="K59" s="65"/>
      <c r="L59" s="60"/>
      <c r="M59" s="60"/>
      <c r="N59" s="60"/>
      <c r="O59" s="6"/>
      <c r="P59" s="33"/>
      <c r="Q59" s="33"/>
    </row>
    <row r="60" spans="1:17" ht="15.75">
      <c r="A60" s="28"/>
      <c r="B60" s="65"/>
      <c r="C60" s="60"/>
      <c r="D60" s="65"/>
      <c r="E60" s="65"/>
      <c r="F60" s="65"/>
      <c r="G60" s="65"/>
      <c r="H60" s="65"/>
      <c r="I60" s="71"/>
      <c r="J60" s="67"/>
      <c r="K60" s="65"/>
      <c r="L60" s="60"/>
      <c r="M60" s="60"/>
      <c r="N60" s="60"/>
      <c r="O60" s="6"/>
      <c r="P60" s="33"/>
      <c r="Q60" s="33"/>
    </row>
    <row r="61" spans="1:17" ht="15.75">
      <c r="A61" s="28"/>
      <c r="O61" s="6"/>
      <c r="P61" s="33"/>
      <c r="Q61" s="33"/>
    </row>
    <row r="62" spans="1:20" ht="15.75">
      <c r="A62" s="28"/>
      <c r="O62" s="6"/>
      <c r="P62" s="33"/>
      <c r="Q62" s="72"/>
      <c r="R62" s="73"/>
      <c r="S62" s="73"/>
      <c r="T62" s="73"/>
    </row>
    <row r="63" spans="1:20" ht="15.75">
      <c r="A63" s="28"/>
      <c r="B63" s="18"/>
      <c r="C63" s="26"/>
      <c r="D63" s="26"/>
      <c r="E63" s="26"/>
      <c r="F63" s="26"/>
      <c r="G63" s="26"/>
      <c r="H63" s="26"/>
      <c r="I63" s="26"/>
      <c r="J63" s="26"/>
      <c r="K63" s="26"/>
      <c r="L63" s="28"/>
      <c r="M63" s="27"/>
      <c r="N63" s="60"/>
      <c r="O63" s="6"/>
      <c r="P63" s="33"/>
      <c r="Q63" s="72"/>
      <c r="R63" s="73"/>
      <c r="S63" s="73"/>
      <c r="T63" s="73"/>
    </row>
    <row r="64" spans="1:17" ht="15.75">
      <c r="A64" s="28"/>
      <c r="B64" s="65"/>
      <c r="C64" s="60"/>
      <c r="D64" s="65"/>
      <c r="E64" s="65"/>
      <c r="F64" s="65"/>
      <c r="G64" s="65"/>
      <c r="H64" s="65"/>
      <c r="I64" s="71"/>
      <c r="J64" s="67"/>
      <c r="K64" s="71"/>
      <c r="L64" s="60"/>
      <c r="M64" s="60"/>
      <c r="N64" s="60"/>
      <c r="O64" s="6"/>
      <c r="P64" s="33"/>
      <c r="Q64" s="33"/>
    </row>
    <row r="65" spans="1:17" ht="15.75">
      <c r="A65" s="28"/>
      <c r="B65" s="65"/>
      <c r="C65" s="60"/>
      <c r="D65" s="65"/>
      <c r="E65" s="65"/>
      <c r="F65" s="65"/>
      <c r="G65" s="65"/>
      <c r="H65" s="65"/>
      <c r="I65" s="66"/>
      <c r="J65" s="65"/>
      <c r="K65" s="65"/>
      <c r="L65" s="60"/>
      <c r="M65" s="60"/>
      <c r="N65" s="60"/>
      <c r="O65" s="6"/>
      <c r="P65" s="33"/>
      <c r="Q65" s="33"/>
    </row>
    <row r="66" spans="1:17" ht="15.75">
      <c r="A66" s="28"/>
      <c r="B66" s="46"/>
      <c r="C66" s="46"/>
      <c r="D66" s="46"/>
      <c r="E66" s="46"/>
      <c r="F66" s="46"/>
      <c r="G66" s="46"/>
      <c r="H66" s="46"/>
      <c r="I66" s="74"/>
      <c r="J66" s="46"/>
      <c r="K66" s="46"/>
      <c r="L66" s="60"/>
      <c r="M66" s="60"/>
      <c r="N66" s="60"/>
      <c r="O66" s="6"/>
      <c r="P66" s="33"/>
      <c r="Q66" s="33"/>
    </row>
    <row r="67" spans="1:17" ht="15.75">
      <c r="A67" s="28"/>
      <c r="B67" s="60"/>
      <c r="C67" s="60"/>
      <c r="D67" s="60"/>
      <c r="E67" s="60"/>
      <c r="F67" s="60"/>
      <c r="G67" s="60"/>
      <c r="H67" s="60"/>
      <c r="I67" s="66"/>
      <c r="J67" s="60"/>
      <c r="K67" s="60"/>
      <c r="L67" s="60"/>
      <c r="M67" s="60"/>
      <c r="N67" s="60"/>
      <c r="O67" s="6"/>
      <c r="P67" s="33"/>
      <c r="Q67" s="33"/>
    </row>
    <row r="68" spans="1:17" ht="15.75">
      <c r="A68" s="28"/>
      <c r="B68" s="60"/>
      <c r="C68" s="60"/>
      <c r="D68" s="60"/>
      <c r="E68" s="60"/>
      <c r="F68" s="60"/>
      <c r="G68" s="60"/>
      <c r="H68" s="60"/>
      <c r="I68" s="66"/>
      <c r="J68" s="60"/>
      <c r="K68" s="60"/>
      <c r="L68" s="65"/>
      <c r="M68" s="75"/>
      <c r="N68" s="65"/>
      <c r="O68" s="6"/>
      <c r="P68" s="33"/>
      <c r="Q68" s="33"/>
    </row>
    <row r="69" spans="1:17" ht="15.75">
      <c r="A69" s="28"/>
      <c r="B69" s="18"/>
      <c r="C69" s="26"/>
      <c r="D69" s="26"/>
      <c r="E69" s="26"/>
      <c r="F69" s="26"/>
      <c r="G69" s="26"/>
      <c r="H69" s="26"/>
      <c r="I69" s="76"/>
      <c r="J69" s="26"/>
      <c r="K69" s="26"/>
      <c r="L69" s="28"/>
      <c r="M69" s="27"/>
      <c r="N69" s="27"/>
      <c r="O69" s="6"/>
      <c r="P69" s="33"/>
      <c r="Q69" s="33"/>
    </row>
    <row r="70" spans="1:17" ht="18">
      <c r="A70" s="28"/>
      <c r="B70" s="77"/>
      <c r="C70" s="26"/>
      <c r="D70" s="26"/>
      <c r="E70" s="26"/>
      <c r="F70" s="26"/>
      <c r="G70" s="26"/>
      <c r="H70" s="26"/>
      <c r="I70" s="76"/>
      <c r="J70" s="26"/>
      <c r="K70" s="26"/>
      <c r="L70" s="28"/>
      <c r="M70" s="27"/>
      <c r="N70" s="27"/>
      <c r="O70" s="6"/>
      <c r="P70" s="33"/>
      <c r="Q70" s="33"/>
    </row>
    <row r="71" spans="1:17" ht="15.75">
      <c r="A71" s="28"/>
      <c r="B71" s="18"/>
      <c r="C71" s="26"/>
      <c r="D71" s="26"/>
      <c r="E71" s="26"/>
      <c r="F71" s="26"/>
      <c r="G71" s="26"/>
      <c r="H71" s="26"/>
      <c r="I71" s="76"/>
      <c r="J71" s="26"/>
      <c r="K71" s="26"/>
      <c r="L71" s="28"/>
      <c r="M71" s="27"/>
      <c r="N71" s="27"/>
      <c r="O71" s="6"/>
      <c r="P71" s="33"/>
      <c r="Q71" s="33"/>
    </row>
    <row r="72" spans="1:17" ht="15.75">
      <c r="A72" s="28"/>
      <c r="B72" s="65"/>
      <c r="C72" s="60"/>
      <c r="D72" s="60"/>
      <c r="E72" s="78"/>
      <c r="F72" s="60"/>
      <c r="G72" s="60"/>
      <c r="H72" s="60"/>
      <c r="I72" s="66"/>
      <c r="J72" s="79"/>
      <c r="K72" s="65"/>
      <c r="L72" s="28"/>
      <c r="M72" s="27"/>
      <c r="N72" s="27"/>
      <c r="O72" s="6"/>
      <c r="P72" s="33"/>
      <c r="Q72" s="33"/>
    </row>
    <row r="73" spans="1:17" ht="15.75">
      <c r="A73" s="28"/>
      <c r="B73" s="18"/>
      <c r="C73" s="26"/>
      <c r="D73" s="26"/>
      <c r="E73" s="26"/>
      <c r="F73" s="26"/>
      <c r="G73" s="26"/>
      <c r="H73" s="26"/>
      <c r="I73" s="26"/>
      <c r="J73" s="26"/>
      <c r="K73" s="26"/>
      <c r="L73" s="28"/>
      <c r="M73" s="27"/>
      <c r="N73" s="27"/>
      <c r="O73" s="6"/>
      <c r="P73" s="33"/>
      <c r="Q73" s="33"/>
    </row>
    <row r="74" spans="1:17" ht="15.75">
      <c r="A74" s="28"/>
      <c r="B74" s="18"/>
      <c r="C74" s="26"/>
      <c r="D74" s="26"/>
      <c r="E74" s="26"/>
      <c r="F74" s="26"/>
      <c r="G74" s="26"/>
      <c r="H74" s="26"/>
      <c r="I74" s="26"/>
      <c r="J74" s="26"/>
      <c r="K74" s="26"/>
      <c r="L74" s="28"/>
      <c r="M74" s="27"/>
      <c r="N74" s="27"/>
      <c r="O74" s="6"/>
      <c r="P74" s="33"/>
      <c r="Q74" s="33"/>
    </row>
    <row r="75" spans="1:17" ht="15.75">
      <c r="A75" s="28"/>
      <c r="B75" s="18"/>
      <c r="C75" s="26"/>
      <c r="D75" s="26"/>
      <c r="E75" s="26"/>
      <c r="F75" s="26"/>
      <c r="G75" s="26"/>
      <c r="H75" s="26"/>
      <c r="I75" s="26"/>
      <c r="J75" s="26"/>
      <c r="K75" s="26"/>
      <c r="L75" s="28"/>
      <c r="M75" s="27"/>
      <c r="N75" s="27"/>
      <c r="O75" s="6"/>
      <c r="P75" s="33"/>
      <c r="Q75" s="33"/>
    </row>
    <row r="76" spans="1:17" ht="15.75">
      <c r="A76" s="28"/>
      <c r="B76" s="18"/>
      <c r="C76" s="26"/>
      <c r="D76" s="26"/>
      <c r="E76" s="26"/>
      <c r="F76" s="26"/>
      <c r="G76" s="26"/>
      <c r="H76" s="26"/>
      <c r="I76" s="26"/>
      <c r="J76" s="26"/>
      <c r="K76" s="26"/>
      <c r="L76" s="28"/>
      <c r="M76" s="27"/>
      <c r="N76" s="27"/>
      <c r="O76" s="6"/>
      <c r="P76" s="33"/>
      <c r="Q76" s="33"/>
    </row>
    <row r="77" spans="1:222" ht="16.5" customHeight="1">
      <c r="A77" s="28"/>
      <c r="B77" s="18"/>
      <c r="C77" s="26"/>
      <c r="D77" s="26"/>
      <c r="E77" s="26"/>
      <c r="F77" s="26"/>
      <c r="G77" s="26"/>
      <c r="H77" s="26"/>
      <c r="I77" s="26"/>
      <c r="J77" s="26"/>
      <c r="K77" s="26"/>
      <c r="L77" s="28"/>
      <c r="M77" s="27"/>
      <c r="N77" s="27"/>
      <c r="O77" s="6"/>
      <c r="P77" s="12"/>
      <c r="Q77" s="12"/>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row>
    <row r="78" spans="1:222" ht="15" customHeight="1">
      <c r="A78" s="28"/>
      <c r="B78" s="18"/>
      <c r="C78" s="26"/>
      <c r="D78" s="26"/>
      <c r="E78" s="26"/>
      <c r="F78" s="26"/>
      <c r="G78" s="26"/>
      <c r="H78" s="26"/>
      <c r="I78" s="26"/>
      <c r="J78" s="26"/>
      <c r="K78" s="26"/>
      <c r="L78" s="28"/>
      <c r="M78" s="27"/>
      <c r="N78" s="27"/>
      <c r="O78" s="6"/>
      <c r="P78" s="12"/>
      <c r="Q78" s="12"/>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row>
    <row r="79" spans="1:222" ht="15" customHeight="1">
      <c r="A79" s="28"/>
      <c r="B79" s="18"/>
      <c r="C79" s="26"/>
      <c r="D79" s="26"/>
      <c r="E79" s="26"/>
      <c r="F79" s="26"/>
      <c r="G79" s="26"/>
      <c r="H79" s="26"/>
      <c r="I79" s="26"/>
      <c r="J79" s="26"/>
      <c r="K79" s="26"/>
      <c r="L79" s="28"/>
      <c r="M79" s="27"/>
      <c r="N79" s="27"/>
      <c r="O79" s="6"/>
      <c r="P79" s="12"/>
      <c r="Q79" s="12"/>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row>
    <row r="80" spans="1:222" ht="15" customHeight="1">
      <c r="A80" s="28"/>
      <c r="B80" s="18"/>
      <c r="C80" s="26"/>
      <c r="D80" s="26"/>
      <c r="E80" s="26"/>
      <c r="F80" s="26"/>
      <c r="G80" s="26"/>
      <c r="H80" s="26"/>
      <c r="I80" s="26"/>
      <c r="J80" s="26"/>
      <c r="K80" s="26"/>
      <c r="L80" s="28"/>
      <c r="M80" s="27"/>
      <c r="N80" s="27"/>
      <c r="O80" s="6"/>
      <c r="P80" s="12"/>
      <c r="Q80" s="12"/>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row>
    <row r="81" spans="1:222" ht="19.5" customHeight="1">
      <c r="A81" s="28"/>
      <c r="B81" s="18"/>
      <c r="C81" s="26"/>
      <c r="D81" s="26"/>
      <c r="E81" s="26"/>
      <c r="F81" s="26"/>
      <c r="G81" s="26"/>
      <c r="H81" s="26"/>
      <c r="I81" s="26"/>
      <c r="J81" s="26"/>
      <c r="K81" s="26"/>
      <c r="L81" s="28"/>
      <c r="M81" s="27"/>
      <c r="N81" s="27"/>
      <c r="O81" s="6"/>
      <c r="P81" s="12"/>
      <c r="Q81" s="12"/>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row>
    <row r="82" spans="1:17" ht="15.75">
      <c r="A82" s="28"/>
      <c r="B82" s="18"/>
      <c r="C82" s="26"/>
      <c r="D82" s="26"/>
      <c r="E82" s="26"/>
      <c r="F82" s="26"/>
      <c r="G82" s="26"/>
      <c r="H82" s="26"/>
      <c r="I82" s="26"/>
      <c r="J82" s="26"/>
      <c r="K82" s="26"/>
      <c r="L82" s="28"/>
      <c r="M82" s="27"/>
      <c r="N82" s="27"/>
      <c r="O82" s="6"/>
      <c r="P82" s="33"/>
      <c r="Q82" s="33"/>
    </row>
    <row r="83" spans="1:17" ht="15.75">
      <c r="A83" s="28"/>
      <c r="B83" s="18"/>
      <c r="C83" s="26"/>
      <c r="D83" s="26"/>
      <c r="E83" s="26"/>
      <c r="F83" s="26"/>
      <c r="G83" s="26"/>
      <c r="H83" s="26"/>
      <c r="I83" s="26"/>
      <c r="J83" s="26"/>
      <c r="K83" s="26"/>
      <c r="L83" s="28"/>
      <c r="M83" s="27"/>
      <c r="N83" s="27"/>
      <c r="O83" s="6"/>
      <c r="P83" s="33"/>
      <c r="Q83" s="33"/>
    </row>
    <row r="84" spans="1:17" ht="15.75">
      <c r="A84" s="28"/>
      <c r="B84" s="18"/>
      <c r="C84" s="26"/>
      <c r="D84" s="26"/>
      <c r="E84" s="26"/>
      <c r="F84" s="26"/>
      <c r="G84" s="26"/>
      <c r="H84" s="26"/>
      <c r="I84" s="26"/>
      <c r="J84" s="26"/>
      <c r="K84" s="26"/>
      <c r="L84" s="28"/>
      <c r="M84" s="27"/>
      <c r="N84" s="27"/>
      <c r="O84" s="6"/>
      <c r="P84" s="33"/>
      <c r="Q84" s="33"/>
    </row>
    <row r="85" spans="1:17" ht="15.75">
      <c r="A85" s="28"/>
      <c r="B85" s="18"/>
      <c r="C85" s="26"/>
      <c r="D85" s="26"/>
      <c r="E85" s="26"/>
      <c r="F85" s="26"/>
      <c r="G85" s="26"/>
      <c r="H85" s="26"/>
      <c r="I85" s="26"/>
      <c r="J85" s="26"/>
      <c r="K85" s="26"/>
      <c r="L85" s="28"/>
      <c r="M85" s="27"/>
      <c r="N85" s="27"/>
      <c r="O85" s="6"/>
      <c r="P85" s="33"/>
      <c r="Q85" s="33"/>
    </row>
    <row r="86" spans="1:17" ht="15.75">
      <c r="A86" s="28"/>
      <c r="B86" s="18"/>
      <c r="C86" s="26"/>
      <c r="D86" s="26"/>
      <c r="E86" s="26"/>
      <c r="F86" s="26"/>
      <c r="G86" s="26"/>
      <c r="H86" s="26"/>
      <c r="I86" s="26"/>
      <c r="J86" s="26"/>
      <c r="K86" s="26"/>
      <c r="L86" s="28"/>
      <c r="M86" s="27"/>
      <c r="N86" s="27"/>
      <c r="O86" s="6"/>
      <c r="P86" s="33"/>
      <c r="Q86" s="33"/>
    </row>
    <row r="87" spans="1:17" ht="15.75">
      <c r="A87" s="28"/>
      <c r="B87" s="18"/>
      <c r="C87" s="26"/>
      <c r="D87" s="26"/>
      <c r="E87" s="26"/>
      <c r="F87" s="26"/>
      <c r="G87" s="26"/>
      <c r="H87" s="26"/>
      <c r="I87" s="26"/>
      <c r="J87" s="26"/>
      <c r="K87" s="26"/>
      <c r="L87" s="28"/>
      <c r="M87" s="27"/>
      <c r="N87" s="27"/>
      <c r="O87" s="6"/>
      <c r="P87" s="33"/>
      <c r="Q87" s="33"/>
    </row>
    <row r="88" spans="1:17" ht="15.75">
      <c r="A88" s="28"/>
      <c r="B88" s="18"/>
      <c r="C88" s="26"/>
      <c r="D88" s="26"/>
      <c r="E88" s="26"/>
      <c r="F88" s="26"/>
      <c r="G88" s="26"/>
      <c r="H88" s="26"/>
      <c r="I88" s="26"/>
      <c r="J88" s="26"/>
      <c r="K88" s="26"/>
      <c r="L88" s="28"/>
      <c r="M88" s="27"/>
      <c r="N88" s="27"/>
      <c r="O88" s="6"/>
      <c r="P88" s="33"/>
      <c r="Q88" s="33"/>
    </row>
    <row r="89" spans="1:17" ht="15.75">
      <c r="A89" s="28"/>
      <c r="B89" s="18"/>
      <c r="C89" s="26"/>
      <c r="D89" s="26"/>
      <c r="E89" s="26"/>
      <c r="F89" s="26"/>
      <c r="G89" s="26"/>
      <c r="H89" s="26"/>
      <c r="I89" s="26"/>
      <c r="J89" s="26"/>
      <c r="K89" s="26"/>
      <c r="L89" s="28"/>
      <c r="M89" s="27"/>
      <c r="N89" s="27"/>
      <c r="O89" s="6"/>
      <c r="P89" s="33"/>
      <c r="Q89" s="33"/>
    </row>
    <row r="90" spans="1:17" ht="15.75">
      <c r="A90" s="28"/>
      <c r="B90" s="18"/>
      <c r="C90" s="26"/>
      <c r="D90" s="26"/>
      <c r="E90" s="26"/>
      <c r="F90" s="26"/>
      <c r="G90" s="26"/>
      <c r="H90" s="26"/>
      <c r="I90" s="26"/>
      <c r="J90" s="26"/>
      <c r="K90" s="26"/>
      <c r="L90" s="28"/>
      <c r="M90" s="27"/>
      <c r="N90" s="27"/>
      <c r="O90" s="6"/>
      <c r="P90" s="33"/>
      <c r="Q90" s="33"/>
    </row>
    <row r="91" spans="1:17" ht="15.75">
      <c r="A91" s="28"/>
      <c r="B91" s="18"/>
      <c r="C91" s="26"/>
      <c r="D91" s="26"/>
      <c r="E91" s="26"/>
      <c r="F91" s="26"/>
      <c r="G91" s="26"/>
      <c r="H91" s="26"/>
      <c r="I91" s="26"/>
      <c r="J91" s="26"/>
      <c r="K91" s="26"/>
      <c r="L91" s="28"/>
      <c r="M91" s="27"/>
      <c r="N91" s="27"/>
      <c r="O91" s="6"/>
      <c r="P91" s="33"/>
      <c r="Q91" s="33"/>
    </row>
    <row r="92" spans="1:17" ht="15.75">
      <c r="A92" s="28"/>
      <c r="B92" s="18"/>
      <c r="C92" s="26"/>
      <c r="D92" s="26"/>
      <c r="E92" s="26"/>
      <c r="F92" s="26"/>
      <c r="G92" s="26"/>
      <c r="H92" s="26"/>
      <c r="I92" s="26"/>
      <c r="J92" s="26"/>
      <c r="K92" s="26"/>
      <c r="L92" s="28"/>
      <c r="M92" s="27"/>
      <c r="N92" s="27"/>
      <c r="O92" s="6"/>
      <c r="P92" s="33"/>
      <c r="Q92" s="33"/>
    </row>
    <row r="93" spans="1:17" ht="15.75">
      <c r="A93" s="80"/>
      <c r="B93" s="74"/>
      <c r="C93" s="81"/>
      <c r="D93" s="81"/>
      <c r="E93" s="81"/>
      <c r="F93" s="82"/>
      <c r="G93" s="82"/>
      <c r="H93" s="82"/>
      <c r="I93" s="82"/>
      <c r="J93" s="81"/>
      <c r="K93" s="83"/>
      <c r="L93" s="81"/>
      <c r="M93" s="81"/>
      <c r="N93" s="81"/>
      <c r="O93" s="81"/>
      <c r="P93" s="33"/>
      <c r="Q93" s="33"/>
    </row>
    <row r="94" spans="1:17" ht="15.75">
      <c r="A94" s="84"/>
      <c r="B94" s="81"/>
      <c r="C94" s="81"/>
      <c r="D94" s="81"/>
      <c r="E94" s="81"/>
      <c r="F94" s="82"/>
      <c r="G94" s="82"/>
      <c r="H94" s="82"/>
      <c r="I94" s="82"/>
      <c r="J94" s="81"/>
      <c r="K94" s="83"/>
      <c r="L94" s="81"/>
      <c r="M94" s="81"/>
      <c r="N94" s="81"/>
      <c r="O94" s="81"/>
      <c r="P94" s="33"/>
      <c r="Q94" s="33"/>
    </row>
    <row r="95" spans="1:17" ht="15">
      <c r="A95" s="80"/>
      <c r="B95" s="81"/>
      <c r="C95" s="81"/>
      <c r="D95" s="81"/>
      <c r="E95" s="81"/>
      <c r="F95" s="82"/>
      <c r="G95" s="82"/>
      <c r="H95" s="82"/>
      <c r="I95" s="82"/>
      <c r="J95" s="85"/>
      <c r="K95" s="83"/>
      <c r="L95" s="81"/>
      <c r="M95" s="81"/>
      <c r="N95" s="81"/>
      <c r="O95" s="81"/>
      <c r="P95" s="33"/>
      <c r="Q95" s="33"/>
    </row>
    <row r="96" spans="1:17" ht="15">
      <c r="A96" s="80"/>
      <c r="B96" s="81"/>
      <c r="C96" s="81"/>
      <c r="D96" s="81"/>
      <c r="E96" s="81"/>
      <c r="F96" s="82"/>
      <c r="G96" s="82"/>
      <c r="H96" s="82"/>
      <c r="I96" s="82"/>
      <c r="J96" s="81"/>
      <c r="K96" s="83"/>
      <c r="L96" s="81"/>
      <c r="M96" s="81"/>
      <c r="N96" s="81"/>
      <c r="O96" s="81"/>
      <c r="P96" s="33"/>
      <c r="Q96" s="33"/>
    </row>
    <row r="97" spans="1:17" ht="15.75">
      <c r="A97" s="80"/>
      <c r="B97" s="74"/>
      <c r="C97" s="81"/>
      <c r="D97" s="81"/>
      <c r="E97" s="81"/>
      <c r="F97" s="82"/>
      <c r="G97" s="82"/>
      <c r="H97" s="82"/>
      <c r="I97" s="82"/>
      <c r="J97" s="81"/>
      <c r="K97" s="83"/>
      <c r="L97" s="81"/>
      <c r="M97" s="81"/>
      <c r="N97" s="81"/>
      <c r="O97" s="81"/>
      <c r="P97" s="33"/>
      <c r="Q97" s="33"/>
    </row>
    <row r="98" spans="1:17" ht="15">
      <c r="A98" s="46"/>
      <c r="B98" s="46"/>
      <c r="C98" s="46"/>
      <c r="D98" s="46"/>
      <c r="E98" s="46"/>
      <c r="F98" s="46"/>
      <c r="G98" s="46"/>
      <c r="H98" s="46"/>
      <c r="I98" s="46"/>
      <c r="J98" s="46"/>
      <c r="K98" s="46"/>
      <c r="L98" s="46"/>
      <c r="M98" s="46"/>
      <c r="N98" s="46"/>
      <c r="O98" s="46"/>
      <c r="P98" s="33"/>
      <c r="Q98" s="33"/>
    </row>
    <row r="99" spans="1:17" ht="15">
      <c r="A99" s="46"/>
      <c r="B99" s="46"/>
      <c r="C99" s="46"/>
      <c r="D99" s="46"/>
      <c r="E99" s="46"/>
      <c r="F99" s="46"/>
      <c r="G99" s="46"/>
      <c r="H99" s="46"/>
      <c r="I99" s="46"/>
      <c r="J99" s="46"/>
      <c r="K99" s="46"/>
      <c r="L99" s="46"/>
      <c r="M99" s="46"/>
      <c r="N99" s="46"/>
      <c r="O99" s="46"/>
      <c r="P99" s="33"/>
      <c r="Q99" s="33"/>
    </row>
    <row r="100" spans="1:17" ht="15">
      <c r="A100" s="46"/>
      <c r="B100" s="46"/>
      <c r="C100" s="46"/>
      <c r="D100" s="46"/>
      <c r="E100" s="46"/>
      <c r="F100" s="46"/>
      <c r="G100" s="46"/>
      <c r="H100" s="46"/>
      <c r="I100" s="46"/>
      <c r="J100" s="46"/>
      <c r="K100" s="46"/>
      <c r="L100" s="46"/>
      <c r="M100" s="46"/>
      <c r="N100" s="46"/>
      <c r="O100" s="46"/>
      <c r="P100" s="33"/>
      <c r="Q100" s="33"/>
    </row>
    <row r="101" spans="1:17" ht="15">
      <c r="A101" s="46"/>
      <c r="B101" s="46"/>
      <c r="C101" s="46"/>
      <c r="D101" s="46"/>
      <c r="E101" s="46"/>
      <c r="F101" s="46"/>
      <c r="G101" s="46"/>
      <c r="H101" s="46"/>
      <c r="I101" s="46"/>
      <c r="J101" s="46"/>
      <c r="K101" s="46"/>
      <c r="L101" s="46"/>
      <c r="M101" s="46"/>
      <c r="N101" s="46"/>
      <c r="O101" s="46"/>
      <c r="P101" s="33"/>
      <c r="Q101" s="33"/>
    </row>
    <row r="102" spans="1:17" ht="15">
      <c r="A102" s="46"/>
      <c r="B102" s="46"/>
      <c r="C102" s="46"/>
      <c r="D102" s="46"/>
      <c r="E102" s="46"/>
      <c r="F102" s="46"/>
      <c r="G102" s="46"/>
      <c r="H102" s="46"/>
      <c r="I102" s="46"/>
      <c r="J102" s="46"/>
      <c r="K102" s="46"/>
      <c r="L102" s="46"/>
      <c r="M102" s="46"/>
      <c r="N102" s="46"/>
      <c r="O102" s="46"/>
      <c r="P102" s="33"/>
      <c r="Q102" s="33"/>
    </row>
    <row r="103" spans="1:17" ht="15">
      <c r="A103" s="46"/>
      <c r="B103" s="46"/>
      <c r="C103" s="46"/>
      <c r="D103" s="46"/>
      <c r="E103" s="46"/>
      <c r="F103" s="46"/>
      <c r="G103" s="46"/>
      <c r="H103" s="46"/>
      <c r="I103" s="46"/>
      <c r="J103" s="46"/>
      <c r="K103" s="46"/>
      <c r="L103" s="46"/>
      <c r="M103" s="46"/>
      <c r="N103" s="46"/>
      <c r="O103" s="46"/>
      <c r="P103" s="33"/>
      <c r="Q103" s="33"/>
    </row>
  </sheetData>
  <sheetProtection password="8FCD" sheet="1" objects="1" scenarios="1"/>
  <mergeCells count="4">
    <mergeCell ref="A6:O6"/>
    <mergeCell ref="G20:H20"/>
    <mergeCell ref="C25:G25"/>
    <mergeCell ref="G21:H21"/>
  </mergeCells>
  <printOptions horizontalCentered="1" verticalCentered="1"/>
  <pageMargins left="0.7480314960629921" right="0.7480314960629921" top="0.5118110236220472" bottom="0.8267716535433072" header="0.5118110236220472" footer="0.5118110236220472"/>
  <pageSetup fitToHeight="1" fitToWidth="1" horizontalDpi="300" verticalDpi="300" orientation="landscape" paperSize="9" scale="55" r:id="rId6"/>
  <headerFooter alignWithMargins="0">
    <oddFooter>&amp;R&amp;F
Printed &amp;D</oddFooter>
  </headerFooter>
  <drawing r:id="rId5"/>
  <legacyDrawing r:id="rId4"/>
  <oleObjects>
    <oleObject progId="Designer.Drawing.7" shapeId="1550217" r:id="rId1"/>
    <oleObject progId="" shapeId="1566792" r:id="rId2"/>
    <oleObject progId="iGrafx.Image.1" shapeId="1329020" r:id="rId3"/>
  </oleObjects>
</worksheet>
</file>

<file path=xl/worksheets/sheet6.xml><?xml version="1.0" encoding="utf-8"?>
<worksheet xmlns="http://schemas.openxmlformats.org/spreadsheetml/2006/main" xmlns:r="http://schemas.openxmlformats.org/officeDocument/2006/relationships">
  <sheetPr codeName="Sheet3">
    <pageSetUpPr fitToPage="1"/>
  </sheetPr>
  <dimension ref="A1:HN103"/>
  <sheetViews>
    <sheetView showGridLines="0" zoomScale="75" zoomScaleNormal="75" zoomScalePageLayoutView="0" workbookViewId="0" topLeftCell="A1">
      <selection activeCell="E2" sqref="E2:E5"/>
    </sheetView>
  </sheetViews>
  <sheetFormatPr defaultColWidth="12.421875" defaultRowHeight="12.75"/>
  <cols>
    <col min="1" max="8" width="15.00390625" style="14" customWidth="1"/>
    <col min="9" max="14" width="15.140625" style="14" customWidth="1"/>
    <col min="15" max="15" width="21.8515625" style="14" customWidth="1"/>
    <col min="16" max="16" width="40.140625" style="46" customWidth="1"/>
    <col min="17" max="18" width="12.7109375" style="14" customWidth="1"/>
    <col min="19" max="16384" width="12.421875" style="14" customWidth="1"/>
  </cols>
  <sheetData>
    <row r="1" spans="1:222" ht="18" customHeight="1">
      <c r="A1" s="8"/>
      <c r="B1" s="9"/>
      <c r="C1" s="10"/>
      <c r="D1" s="10"/>
      <c r="E1" s="11"/>
      <c r="F1" s="10"/>
      <c r="G1" s="10"/>
      <c r="H1" s="10"/>
      <c r="I1" s="10"/>
      <c r="J1" s="10"/>
      <c r="K1" s="10"/>
      <c r="L1" s="10"/>
      <c r="M1" s="10"/>
      <c r="N1" s="10"/>
      <c r="O1" s="1"/>
      <c r="P1" s="12"/>
      <c r="Q1" s="12"/>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row>
    <row r="2" spans="1:222" ht="18" customHeight="1">
      <c r="A2" s="15"/>
      <c r="B2" s="16"/>
      <c r="C2" s="17"/>
      <c r="D2" s="17"/>
      <c r="E2" s="132" t="s">
        <v>28</v>
      </c>
      <c r="F2" s="17"/>
      <c r="G2" s="17"/>
      <c r="H2" s="17"/>
      <c r="I2" s="17"/>
      <c r="J2" s="17"/>
      <c r="K2" s="17"/>
      <c r="L2" s="17"/>
      <c r="M2" s="17"/>
      <c r="N2" s="17"/>
      <c r="O2" s="2"/>
      <c r="P2" s="12"/>
      <c r="Q2" s="12"/>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row>
    <row r="3" spans="1:222" ht="18" customHeight="1">
      <c r="A3" s="15"/>
      <c r="B3" s="16"/>
      <c r="C3" s="17"/>
      <c r="D3" s="17"/>
      <c r="E3" s="132" t="s">
        <v>29</v>
      </c>
      <c r="F3" s="17"/>
      <c r="G3" s="17"/>
      <c r="H3" s="17"/>
      <c r="I3" s="17"/>
      <c r="J3" s="17"/>
      <c r="K3" s="17"/>
      <c r="L3" s="17"/>
      <c r="M3" s="17"/>
      <c r="N3" s="17"/>
      <c r="O3" s="2"/>
      <c r="P3" s="12"/>
      <c r="Q3" s="12"/>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row>
    <row r="4" spans="1:222" ht="18" customHeight="1">
      <c r="A4" s="15"/>
      <c r="B4" s="16"/>
      <c r="C4" s="17"/>
      <c r="D4" s="17"/>
      <c r="E4" s="132" t="s">
        <v>30</v>
      </c>
      <c r="F4" s="17"/>
      <c r="G4" s="17"/>
      <c r="H4" s="17"/>
      <c r="I4" s="17"/>
      <c r="J4" s="17"/>
      <c r="K4" s="17"/>
      <c r="L4" s="17"/>
      <c r="M4" s="17"/>
      <c r="N4" s="17"/>
      <c r="O4" s="2"/>
      <c r="P4" s="12"/>
      <c r="Q4" s="12"/>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row>
    <row r="5" spans="1:222" ht="18" customHeight="1">
      <c r="A5" s="15"/>
      <c r="B5" s="16"/>
      <c r="C5" s="17"/>
      <c r="D5" s="17"/>
      <c r="E5" s="132" t="s">
        <v>1</v>
      </c>
      <c r="F5" s="17"/>
      <c r="G5" s="17"/>
      <c r="H5" s="17"/>
      <c r="I5" s="17"/>
      <c r="J5" s="17"/>
      <c r="K5" s="17"/>
      <c r="L5" s="17"/>
      <c r="M5" s="17"/>
      <c r="N5" s="17"/>
      <c r="O5" s="2"/>
      <c r="P5" s="12"/>
      <c r="Q5" s="12"/>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row>
    <row r="6" spans="1:222" ht="18" customHeight="1" thickBot="1">
      <c r="A6" s="270"/>
      <c r="B6" s="271"/>
      <c r="C6" s="271"/>
      <c r="D6" s="271"/>
      <c r="E6" s="271"/>
      <c r="F6" s="271"/>
      <c r="G6" s="271"/>
      <c r="H6" s="271"/>
      <c r="I6" s="271"/>
      <c r="J6" s="271"/>
      <c r="K6" s="271"/>
      <c r="L6" s="271"/>
      <c r="M6" s="271"/>
      <c r="N6" s="271"/>
      <c r="O6" s="272"/>
      <c r="P6" s="19"/>
      <c r="Q6" s="12"/>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row>
    <row r="7" spans="1:222" ht="36" customHeight="1" thickBot="1">
      <c r="A7" s="204" t="s">
        <v>141</v>
      </c>
      <c r="B7" s="205"/>
      <c r="C7" s="206"/>
      <c r="D7" s="206"/>
      <c r="E7" s="207"/>
      <c r="F7" s="206"/>
      <c r="G7" s="206"/>
      <c r="H7" s="206"/>
      <c r="I7" s="206"/>
      <c r="J7" s="206"/>
      <c r="K7" s="206"/>
      <c r="L7" s="206"/>
      <c r="M7" s="206"/>
      <c r="N7" s="206"/>
      <c r="O7" s="208"/>
      <c r="P7" s="19"/>
      <c r="Q7" s="12"/>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row>
    <row r="8" spans="1:222" ht="16.5" customHeight="1">
      <c r="A8" s="109"/>
      <c r="B8" s="21"/>
      <c r="C8" s="22"/>
      <c r="D8" s="22"/>
      <c r="E8" s="22"/>
      <c r="F8" s="22"/>
      <c r="G8" s="22"/>
      <c r="H8" s="22"/>
      <c r="I8" s="22"/>
      <c r="J8" s="22"/>
      <c r="K8" s="23"/>
      <c r="L8" s="24"/>
      <c r="M8" s="23"/>
      <c r="N8" s="23"/>
      <c r="O8" s="3"/>
      <c r="P8" s="19"/>
      <c r="Q8" s="12"/>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row>
    <row r="9" spans="1:222" ht="18" customHeight="1">
      <c r="A9" s="110"/>
      <c r="C9"/>
      <c r="D9"/>
      <c r="E9"/>
      <c r="F9"/>
      <c r="G9"/>
      <c r="H9"/>
      <c r="I9"/>
      <c r="J9"/>
      <c r="K9"/>
      <c r="L9"/>
      <c r="M9"/>
      <c r="N9"/>
      <c r="O9" s="4"/>
      <c r="P9" s="12"/>
      <c r="Q9" s="12"/>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row>
    <row r="10" spans="1:222" ht="21.75" customHeight="1">
      <c r="A10" s="110"/>
      <c r="B10" s="122" t="s">
        <v>129</v>
      </c>
      <c r="C10" s="26"/>
      <c r="D10" s="26"/>
      <c r="E10" s="26"/>
      <c r="F10" s="26"/>
      <c r="G10" s="26"/>
      <c r="H10" s="26"/>
      <c r="I10" s="26"/>
      <c r="J10" s="26"/>
      <c r="K10" s="27"/>
      <c r="L10" s="28"/>
      <c r="M10" s="27"/>
      <c r="N10" s="27"/>
      <c r="O10" s="4"/>
      <c r="P10" s="19"/>
      <c r="Q10" s="12"/>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row>
    <row r="11" spans="1:222" ht="16.5" customHeight="1">
      <c r="A11" s="110"/>
      <c r="B11" s="46"/>
      <c r="C11" s="26"/>
      <c r="D11" s="26"/>
      <c r="E11" s="108"/>
      <c r="F11" s="108"/>
      <c r="G11" s="108"/>
      <c r="H11" s="108"/>
      <c r="I11" s="108"/>
      <c r="J11" s="108"/>
      <c r="K11" s="108"/>
      <c r="L11" s="108"/>
      <c r="M11"/>
      <c r="N11"/>
      <c r="O11" s="4"/>
      <c r="P11" s="19"/>
      <c r="Q11" s="12"/>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row>
    <row r="12" spans="1:222" ht="16.5" customHeight="1">
      <c r="A12" s="110"/>
      <c r="B12" s="119" t="s">
        <v>142</v>
      </c>
      <c r="C12" s="26"/>
      <c r="D12" s="26"/>
      <c r="E12" s="108"/>
      <c r="F12" s="108"/>
      <c r="G12" s="108"/>
      <c r="H12" s="108"/>
      <c r="I12" s="108"/>
      <c r="J12" s="108"/>
      <c r="K12" s="108"/>
      <c r="L12" s="108"/>
      <c r="M12"/>
      <c r="N12"/>
      <c r="O12" s="4"/>
      <c r="P12" s="19"/>
      <c r="Q12" s="12"/>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row>
    <row r="13" spans="1:222" ht="16.5" customHeight="1">
      <c r="A13" s="110"/>
      <c r="B13" s="131" t="s">
        <v>151</v>
      </c>
      <c r="C13" s="26"/>
      <c r="D13" s="26"/>
      <c r="E13" s="108"/>
      <c r="F13" s="108"/>
      <c r="G13" s="108"/>
      <c r="H13" s="108"/>
      <c r="I13" s="108"/>
      <c r="J13" s="108"/>
      <c r="K13" s="108"/>
      <c r="L13" s="108"/>
      <c r="M13"/>
      <c r="N13"/>
      <c r="O13" s="4"/>
      <c r="P13" s="19"/>
      <c r="Q13" s="12"/>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row>
    <row r="14" spans="1:222" ht="16.5" customHeight="1">
      <c r="A14" s="110"/>
      <c r="B14" s="119" t="s">
        <v>152</v>
      </c>
      <c r="C14" s="26"/>
      <c r="D14" s="26"/>
      <c r="E14" s="108"/>
      <c r="F14" s="108"/>
      <c r="G14" s="108"/>
      <c r="H14" s="108"/>
      <c r="I14" s="108"/>
      <c r="J14" s="108"/>
      <c r="K14" s="108"/>
      <c r="L14" s="108"/>
      <c r="M14"/>
      <c r="N14"/>
      <c r="O14" s="4"/>
      <c r="P14" s="19"/>
      <c r="Q14" s="12"/>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row>
    <row r="15" spans="1:222" ht="16.5" customHeight="1">
      <c r="A15" s="110"/>
      <c r="B15" s="132" t="s">
        <v>130</v>
      </c>
      <c r="C15" s="26"/>
      <c r="D15" s="26"/>
      <c r="E15" s="108"/>
      <c r="F15" s="108"/>
      <c r="G15" s="108"/>
      <c r="H15" s="108"/>
      <c r="I15" s="108"/>
      <c r="J15" s="108"/>
      <c r="K15" s="108"/>
      <c r="L15" s="108"/>
      <c r="M15"/>
      <c r="N15"/>
      <c r="O15" s="4"/>
      <c r="P15" s="19"/>
      <c r="Q15" s="12"/>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row>
    <row r="16" spans="1:222" ht="16.5" customHeight="1">
      <c r="A16" s="110"/>
      <c r="B16" s="132" t="s">
        <v>131</v>
      </c>
      <c r="C16" s="26"/>
      <c r="D16" s="26"/>
      <c r="E16" s="108"/>
      <c r="F16" s="108"/>
      <c r="G16" s="108"/>
      <c r="H16" s="108"/>
      <c r="I16" s="108"/>
      <c r="J16" s="108"/>
      <c r="K16" s="108"/>
      <c r="L16" s="108"/>
      <c r="M16"/>
      <c r="N16"/>
      <c r="O16" s="4"/>
      <c r="P16" s="19"/>
      <c r="Q16" s="12"/>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row>
    <row r="17" spans="1:222" ht="16.5" customHeight="1">
      <c r="A17" s="110"/>
      <c r="C17" s="26"/>
      <c r="D17" s="26"/>
      <c r="E17" s="108"/>
      <c r="F17" s="108"/>
      <c r="G17" s="108"/>
      <c r="H17" s="108"/>
      <c r="I17" s="108"/>
      <c r="J17" s="108"/>
      <c r="K17" s="108"/>
      <c r="L17" s="108"/>
      <c r="M17"/>
      <c r="N17"/>
      <c r="O17" s="4"/>
      <c r="P17" s="19"/>
      <c r="Q17" s="12"/>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row>
    <row r="18" spans="1:222" ht="16.5" customHeight="1">
      <c r="A18" s="110"/>
      <c r="B18" s="132" t="s">
        <v>140</v>
      </c>
      <c r="C18" s="26"/>
      <c r="D18" s="26"/>
      <c r="E18"/>
      <c r="F18"/>
      <c r="G18"/>
      <c r="H18"/>
      <c r="I18"/>
      <c r="J18"/>
      <c r="K18"/>
      <c r="L18"/>
      <c r="M18"/>
      <c r="N18"/>
      <c r="O18" s="4"/>
      <c r="P18" s="19"/>
      <c r="Q18" s="12"/>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row>
    <row r="19" spans="1:222" ht="16.5" customHeight="1">
      <c r="A19" s="110"/>
      <c r="B19" s="132" t="s">
        <v>144</v>
      </c>
      <c r="C19" s="26"/>
      <c r="D19" s="26"/>
      <c r="E19"/>
      <c r="F19"/>
      <c r="G19"/>
      <c r="H19"/>
      <c r="I19"/>
      <c r="J19"/>
      <c r="K19"/>
      <c r="L19"/>
      <c r="M19"/>
      <c r="N19"/>
      <c r="O19" s="4"/>
      <c r="P19" s="19"/>
      <c r="Q19" s="12"/>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row>
    <row r="20" spans="1:222" ht="16.5" customHeight="1">
      <c r="A20" s="130"/>
      <c r="B20" s="28"/>
      <c r="M20"/>
      <c r="N20"/>
      <c r="O20" s="4"/>
      <c r="P20" s="19"/>
      <c r="Q20" s="12"/>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row>
    <row r="21" spans="1:222" ht="16.5" customHeight="1">
      <c r="A21" s="130"/>
      <c r="B21" s="28"/>
      <c r="C21" s="113" t="s">
        <v>133</v>
      </c>
      <c r="I21" s="46"/>
      <c r="J21" s="113" t="s">
        <v>136</v>
      </c>
      <c r="O21" s="4"/>
      <c r="P21" s="19"/>
      <c r="Q21" s="12"/>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row>
    <row r="22" spans="1:222" ht="15" customHeight="1">
      <c r="A22" s="130"/>
      <c r="B22" s="119"/>
      <c r="D22" s="114"/>
      <c r="E22" s="114"/>
      <c r="F22" s="114"/>
      <c r="G22" s="114"/>
      <c r="H22" s="114"/>
      <c r="I22" s="120"/>
      <c r="J22" s="119"/>
      <c r="L22" s="114"/>
      <c r="O22" s="4"/>
      <c r="P22" s="19"/>
      <c r="Q22"/>
      <c r="R22"/>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row>
    <row r="23" spans="1:222" ht="15" customHeight="1">
      <c r="A23" s="130"/>
      <c r="B23" s="119"/>
      <c r="C23" s="114" t="s">
        <v>132</v>
      </c>
      <c r="D23" s="114"/>
      <c r="E23" s="114"/>
      <c r="F23" s="114"/>
      <c r="G23" s="114"/>
      <c r="H23" s="114"/>
      <c r="I23" s="120"/>
      <c r="J23" s="119"/>
      <c r="K23" s="107" t="s">
        <v>22</v>
      </c>
      <c r="L23" s="114"/>
      <c r="O23" s="4"/>
      <c r="P23" s="19"/>
      <c r="Q23"/>
      <c r="R2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row>
    <row r="24" spans="1:222" ht="18.75" customHeight="1">
      <c r="A24" s="130"/>
      <c r="B24" s="120"/>
      <c r="C24" s="114"/>
      <c r="D24" s="114"/>
      <c r="E24" s="114"/>
      <c r="F24" s="114"/>
      <c r="G24" s="114"/>
      <c r="H24" s="114"/>
      <c r="I24" s="120"/>
      <c r="J24" s="120"/>
      <c r="K24" s="114"/>
      <c r="L24" s="114"/>
      <c r="O24" s="4"/>
      <c r="P24" s="19"/>
      <c r="Q24"/>
      <c r="R24"/>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row>
    <row r="25" spans="1:222" ht="18" customHeight="1">
      <c r="A25" s="130"/>
      <c r="B25" s="128"/>
      <c r="C25" s="115" t="s">
        <v>14</v>
      </c>
      <c r="D25" s="194">
        <v>7</v>
      </c>
      <c r="E25" s="114"/>
      <c r="F25" s="114"/>
      <c r="G25" s="114"/>
      <c r="H25" s="114"/>
      <c r="I25" s="120"/>
      <c r="J25" s="128"/>
      <c r="K25" s="115" t="s">
        <v>23</v>
      </c>
      <c r="L25" s="194">
        <v>7</v>
      </c>
      <c r="O25" s="4"/>
      <c r="P25" s="19"/>
      <c r="Q25"/>
      <c r="R25"/>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row>
    <row r="26" spans="1:222" ht="18" customHeight="1">
      <c r="A26" s="130"/>
      <c r="B26" s="128"/>
      <c r="C26" s="115" t="s">
        <v>15</v>
      </c>
      <c r="D26" s="194">
        <v>3</v>
      </c>
      <c r="E26" s="114"/>
      <c r="F26" s="114"/>
      <c r="G26" s="114"/>
      <c r="H26" s="114"/>
      <c r="I26" s="120"/>
      <c r="J26" s="128"/>
      <c r="K26" s="115" t="s">
        <v>24</v>
      </c>
      <c r="L26" s="194">
        <v>3</v>
      </c>
      <c r="O26" s="4"/>
      <c r="P26" s="19"/>
      <c r="Q26"/>
      <c r="R26"/>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row>
    <row r="27" spans="1:18" ht="18">
      <c r="A27" s="130"/>
      <c r="B27" s="128"/>
      <c r="C27" s="117" t="s">
        <v>16</v>
      </c>
      <c r="D27" s="118">
        <f>D25*D26</f>
        <v>21</v>
      </c>
      <c r="E27" s="114"/>
      <c r="F27" s="114"/>
      <c r="G27" s="114"/>
      <c r="H27" s="114"/>
      <c r="I27" s="120"/>
      <c r="J27" s="128"/>
      <c r="K27" s="117" t="s">
        <v>16</v>
      </c>
      <c r="L27" s="118">
        <f>L25*L26/2</f>
        <v>10.5</v>
      </c>
      <c r="O27" s="4"/>
      <c r="P27" s="19"/>
      <c r="Q27"/>
      <c r="R27"/>
    </row>
    <row r="28" spans="1:21" ht="18">
      <c r="A28" s="130"/>
      <c r="B28" s="120"/>
      <c r="C28" s="114"/>
      <c r="D28" s="114"/>
      <c r="E28" s="114"/>
      <c r="F28" s="114"/>
      <c r="G28" s="114"/>
      <c r="H28" s="114"/>
      <c r="I28" s="114"/>
      <c r="O28" s="4"/>
      <c r="P28" s="19"/>
      <c r="Q28"/>
      <c r="R28"/>
      <c r="S28" s="34"/>
      <c r="T28" s="34"/>
      <c r="U28" s="34"/>
    </row>
    <row r="29" spans="1:21" ht="18">
      <c r="A29" s="130"/>
      <c r="B29" s="129"/>
      <c r="C29" s="119"/>
      <c r="D29" s="119"/>
      <c r="E29" s="114"/>
      <c r="F29" s="114"/>
      <c r="G29" s="114"/>
      <c r="H29" s="114"/>
      <c r="I29" s="114"/>
      <c r="O29" s="4"/>
      <c r="P29" s="19"/>
      <c r="Q29"/>
      <c r="R29"/>
      <c r="S29" s="34"/>
      <c r="T29" s="34"/>
      <c r="U29" s="34"/>
    </row>
    <row r="30" spans="1:21" ht="18">
      <c r="A30" s="130"/>
      <c r="B30" s="120"/>
      <c r="C30" s="114"/>
      <c r="D30" s="114"/>
      <c r="E30" s="114"/>
      <c r="F30" s="114"/>
      <c r="G30" s="114"/>
      <c r="H30" s="114"/>
      <c r="I30" s="114"/>
      <c r="O30" s="4"/>
      <c r="P30" s="19"/>
      <c r="Q30"/>
      <c r="R30"/>
      <c r="S30" s="34"/>
      <c r="T30" s="34"/>
      <c r="U30" s="34"/>
    </row>
    <row r="31" spans="1:18" ht="18">
      <c r="A31" s="130"/>
      <c r="B31" s="46"/>
      <c r="C31" s="113" t="s">
        <v>134</v>
      </c>
      <c r="J31" s="113" t="s">
        <v>135</v>
      </c>
      <c r="M31"/>
      <c r="N31"/>
      <c r="O31" s="4"/>
      <c r="Q31"/>
      <c r="R31"/>
    </row>
    <row r="32" spans="1:18" ht="18">
      <c r="A32" s="130"/>
      <c r="B32" s="119"/>
      <c r="D32" s="114"/>
      <c r="E32" s="114"/>
      <c r="F32" s="114"/>
      <c r="G32" s="114"/>
      <c r="H32" s="114"/>
      <c r="I32" s="114"/>
      <c r="K32" s="114"/>
      <c r="L32" s="114"/>
      <c r="M32" s="114"/>
      <c r="N32"/>
      <c r="O32" s="4"/>
      <c r="Q32"/>
      <c r="R32"/>
    </row>
    <row r="33" spans="1:18" ht="18">
      <c r="A33" s="130"/>
      <c r="B33" s="119"/>
      <c r="C33" s="107" t="s">
        <v>20</v>
      </c>
      <c r="D33" s="114"/>
      <c r="E33" s="114"/>
      <c r="F33" s="114"/>
      <c r="G33" s="114"/>
      <c r="H33" s="114"/>
      <c r="I33" s="114"/>
      <c r="J33" s="107" t="s">
        <v>19</v>
      </c>
      <c r="K33" s="114"/>
      <c r="L33" s="114"/>
      <c r="M33" s="114"/>
      <c r="N33"/>
      <c r="O33" s="4"/>
      <c r="Q33"/>
      <c r="R33"/>
    </row>
    <row r="34" spans="1:18" ht="18">
      <c r="A34" s="130"/>
      <c r="B34" s="120"/>
      <c r="C34" s="114"/>
      <c r="D34" s="114"/>
      <c r="E34" s="114"/>
      <c r="F34" s="114"/>
      <c r="G34" s="114"/>
      <c r="H34" s="114"/>
      <c r="I34" s="114"/>
      <c r="J34" s="114"/>
      <c r="K34" s="114"/>
      <c r="L34" s="114"/>
      <c r="M34" s="114"/>
      <c r="N34"/>
      <c r="O34" s="4"/>
      <c r="Q34"/>
      <c r="R34"/>
    </row>
    <row r="35" spans="1:18" ht="18">
      <c r="A35" s="130"/>
      <c r="B35" s="128"/>
      <c r="C35" s="115" t="s">
        <v>14</v>
      </c>
      <c r="D35" s="194">
        <v>7</v>
      </c>
      <c r="E35" s="114"/>
      <c r="F35" s="114"/>
      <c r="G35" s="114"/>
      <c r="H35" s="114"/>
      <c r="I35" s="114"/>
      <c r="J35" s="116"/>
      <c r="K35" s="115" t="s">
        <v>14</v>
      </c>
      <c r="L35" s="194">
        <v>7</v>
      </c>
      <c r="M35" s="114"/>
      <c r="N35"/>
      <c r="O35" s="4"/>
      <c r="Q35"/>
      <c r="R35"/>
    </row>
    <row r="36" spans="1:18" ht="18">
      <c r="A36" s="130"/>
      <c r="B36" s="128"/>
      <c r="C36" s="115" t="s">
        <v>17</v>
      </c>
      <c r="D36" s="194">
        <v>3</v>
      </c>
      <c r="E36" s="114"/>
      <c r="F36" s="114"/>
      <c r="G36" s="114"/>
      <c r="H36" s="114"/>
      <c r="I36" s="114"/>
      <c r="J36" s="116"/>
      <c r="K36" s="115" t="s">
        <v>15</v>
      </c>
      <c r="L36" s="194">
        <v>5</v>
      </c>
      <c r="M36" s="114"/>
      <c r="N36"/>
      <c r="O36" s="4"/>
      <c r="Q36"/>
      <c r="R36"/>
    </row>
    <row r="37" spans="1:21" ht="18">
      <c r="A37" s="130"/>
      <c r="B37" s="128"/>
      <c r="C37" s="117" t="s">
        <v>16</v>
      </c>
      <c r="D37" s="118">
        <f>D35*D36</f>
        <v>21</v>
      </c>
      <c r="E37" s="114"/>
      <c r="F37" s="114"/>
      <c r="G37" s="114"/>
      <c r="H37" s="114"/>
      <c r="I37" s="114"/>
      <c r="J37" s="116"/>
      <c r="K37" s="115" t="s">
        <v>17</v>
      </c>
      <c r="L37" s="194">
        <v>3</v>
      </c>
      <c r="M37" s="114"/>
      <c r="N37"/>
      <c r="O37" s="4"/>
      <c r="Q37"/>
      <c r="R37"/>
      <c r="S37" s="34"/>
      <c r="T37" s="34"/>
      <c r="U37" s="34"/>
    </row>
    <row r="38" spans="1:18" ht="20.25" customHeight="1">
      <c r="A38" s="130"/>
      <c r="B38" s="120"/>
      <c r="C38" s="114"/>
      <c r="D38" s="114"/>
      <c r="E38" s="114"/>
      <c r="F38" s="114"/>
      <c r="G38" s="114"/>
      <c r="H38" s="114"/>
      <c r="I38" s="114"/>
      <c r="J38" s="116"/>
      <c r="K38" s="117" t="s">
        <v>16</v>
      </c>
      <c r="L38" s="118">
        <f>L37*(L35+L36)/2</f>
        <v>18</v>
      </c>
      <c r="M38" s="114"/>
      <c r="N38"/>
      <c r="O38" s="4"/>
      <c r="Q38"/>
      <c r="R38"/>
    </row>
    <row r="39" spans="1:18" ht="20.25" customHeight="1">
      <c r="A39" s="130"/>
      <c r="B39" s="129"/>
      <c r="C39" s="119"/>
      <c r="D39" s="119"/>
      <c r="E39" s="114"/>
      <c r="F39" s="114"/>
      <c r="G39" s="114"/>
      <c r="H39" s="114"/>
      <c r="I39" s="114"/>
      <c r="J39" s="114"/>
      <c r="K39" s="114"/>
      <c r="L39" s="114"/>
      <c r="M39" s="114"/>
      <c r="N39"/>
      <c r="O39" s="4"/>
      <c r="Q39"/>
      <c r="R39"/>
    </row>
    <row r="40" spans="1:18" ht="18">
      <c r="A40" s="130"/>
      <c r="B40" s="120"/>
      <c r="C40" s="114"/>
      <c r="D40" s="114"/>
      <c r="E40" s="114"/>
      <c r="F40" s="114"/>
      <c r="G40" s="114"/>
      <c r="H40" s="114"/>
      <c r="I40" s="114"/>
      <c r="J40" s="114"/>
      <c r="K40" s="114"/>
      <c r="L40" s="114"/>
      <c r="M40" s="114"/>
      <c r="N40"/>
      <c r="O40" s="4"/>
      <c r="Q40"/>
      <c r="R40"/>
    </row>
    <row r="41" spans="1:18" ht="18">
      <c r="A41" s="130"/>
      <c r="B41" s="46"/>
      <c r="C41" s="113" t="s">
        <v>137</v>
      </c>
      <c r="J41" s="113" t="s">
        <v>138</v>
      </c>
      <c r="K41" s="120"/>
      <c r="L41" s="120"/>
      <c r="M41" s="120"/>
      <c r="N41" s="108"/>
      <c r="O41" s="4"/>
      <c r="Q41"/>
      <c r="R41"/>
    </row>
    <row r="42" spans="1:18" ht="18">
      <c r="A42" s="130"/>
      <c r="B42" s="119"/>
      <c r="D42" s="114"/>
      <c r="E42" s="114"/>
      <c r="F42" s="114"/>
      <c r="G42" s="114"/>
      <c r="H42" s="114"/>
      <c r="I42" s="114"/>
      <c r="K42" s="114"/>
      <c r="L42" s="114"/>
      <c r="M42" s="114"/>
      <c r="N42"/>
      <c r="O42" s="4"/>
      <c r="Q42"/>
      <c r="R42"/>
    </row>
    <row r="43" spans="1:18" ht="18">
      <c r="A43" s="130"/>
      <c r="B43" s="119"/>
      <c r="C43" s="107" t="s">
        <v>21</v>
      </c>
      <c r="D43" s="114"/>
      <c r="E43" s="114"/>
      <c r="F43" s="114"/>
      <c r="G43" s="114"/>
      <c r="H43" s="114"/>
      <c r="I43" s="114"/>
      <c r="J43" s="107" t="s">
        <v>139</v>
      </c>
      <c r="K43" s="114"/>
      <c r="L43" s="114"/>
      <c r="M43" s="114"/>
      <c r="N43"/>
      <c r="O43" s="4"/>
      <c r="Q43"/>
      <c r="R43"/>
    </row>
    <row r="44" spans="1:15" ht="18">
      <c r="A44" s="130"/>
      <c r="B44" s="120"/>
      <c r="C44" s="114"/>
      <c r="D44" s="114"/>
      <c r="E44" s="114"/>
      <c r="F44" s="114"/>
      <c r="G44" s="114"/>
      <c r="H44" s="114"/>
      <c r="I44" s="114"/>
      <c r="J44" s="107" t="s">
        <v>27</v>
      </c>
      <c r="K44" s="114"/>
      <c r="L44" s="114"/>
      <c r="M44" s="114"/>
      <c r="N44"/>
      <c r="O44" s="4"/>
    </row>
    <row r="45" spans="1:15" ht="18">
      <c r="A45" s="130"/>
      <c r="B45" s="128"/>
      <c r="C45" s="115" t="s">
        <v>14</v>
      </c>
      <c r="D45" s="194">
        <v>7</v>
      </c>
      <c r="E45" s="114"/>
      <c r="F45" s="114"/>
      <c r="G45" s="114"/>
      <c r="H45" s="114"/>
      <c r="I45" s="114"/>
      <c r="J45" s="114"/>
      <c r="K45" s="114"/>
      <c r="L45" s="114"/>
      <c r="M45" s="114"/>
      <c r="N45"/>
      <c r="O45" s="4"/>
    </row>
    <row r="46" spans="1:17" ht="18">
      <c r="A46" s="130"/>
      <c r="B46" s="128"/>
      <c r="C46" s="115" t="s">
        <v>17</v>
      </c>
      <c r="D46" s="194">
        <v>3</v>
      </c>
      <c r="E46" s="114"/>
      <c r="F46" s="114"/>
      <c r="G46" s="114"/>
      <c r="H46" s="114"/>
      <c r="I46" s="114"/>
      <c r="J46" s="116"/>
      <c r="K46" s="115" t="s">
        <v>18</v>
      </c>
      <c r="L46" s="194">
        <v>8</v>
      </c>
      <c r="M46" s="114"/>
      <c r="N46"/>
      <c r="O46" s="4"/>
      <c r="Q46" s="33"/>
    </row>
    <row r="47" spans="1:17" ht="18">
      <c r="A47" s="130"/>
      <c r="B47" s="128"/>
      <c r="C47" s="117" t="s">
        <v>16</v>
      </c>
      <c r="D47" s="118">
        <f>D45*D46/2</f>
        <v>10.5</v>
      </c>
      <c r="E47" s="114"/>
      <c r="F47" s="114"/>
      <c r="G47" s="114"/>
      <c r="H47" s="114"/>
      <c r="I47" s="114"/>
      <c r="J47" s="116"/>
      <c r="K47" s="115" t="s">
        <v>14</v>
      </c>
      <c r="L47" s="194">
        <v>1</v>
      </c>
      <c r="M47" s="114"/>
      <c r="N47"/>
      <c r="O47" s="4"/>
      <c r="P47" s="33"/>
      <c r="Q47" s="33"/>
    </row>
    <row r="48" spans="1:17" ht="18">
      <c r="A48" s="130"/>
      <c r="B48" s="120"/>
      <c r="C48" s="114"/>
      <c r="D48" s="114"/>
      <c r="E48" s="114"/>
      <c r="F48" s="114"/>
      <c r="G48" s="114"/>
      <c r="H48" s="114"/>
      <c r="I48" s="114"/>
      <c r="J48" s="116"/>
      <c r="K48" s="115" t="s">
        <v>17</v>
      </c>
      <c r="L48" s="194">
        <v>2</v>
      </c>
      <c r="M48" s="114"/>
      <c r="N48"/>
      <c r="O48" s="4"/>
      <c r="P48" s="33"/>
      <c r="Q48" s="33"/>
    </row>
    <row r="49" spans="1:17" ht="18">
      <c r="A49" s="121"/>
      <c r="B49" s="51"/>
      <c r="C49" s="51"/>
      <c r="D49" s="51"/>
      <c r="E49" s="114"/>
      <c r="F49" s="114"/>
      <c r="G49" s="114"/>
      <c r="H49" s="114"/>
      <c r="I49" s="114"/>
      <c r="J49" s="116"/>
      <c r="K49" s="117" t="s">
        <v>16</v>
      </c>
      <c r="L49" s="118">
        <f>L46*L47*L48/2</f>
        <v>8</v>
      </c>
      <c r="M49" s="114"/>
      <c r="N49"/>
      <c r="O49" s="4"/>
      <c r="P49" s="33"/>
      <c r="Q49" s="33"/>
    </row>
    <row r="50" spans="1:17" ht="18">
      <c r="A50" s="110"/>
      <c r="B50" s="59"/>
      <c r="C50" s="46"/>
      <c r="D50" s="46"/>
      <c r="E50"/>
      <c r="F50"/>
      <c r="G50"/>
      <c r="H50"/>
      <c r="I50"/>
      <c r="J50" s="114"/>
      <c r="K50" s="114"/>
      <c r="L50" s="114"/>
      <c r="M50" s="114"/>
      <c r="N50"/>
      <c r="O50" s="4"/>
      <c r="P50" s="33"/>
      <c r="Q50" s="33"/>
    </row>
    <row r="51" spans="1:17" ht="15.75">
      <c r="A51" s="111"/>
      <c r="B51" s="18"/>
      <c r="C51" s="26"/>
      <c r="D51" s="26"/>
      <c r="E51" s="26"/>
      <c r="F51" s="26"/>
      <c r="G51" s="26"/>
      <c r="H51" s="26"/>
      <c r="I51" s="26"/>
      <c r="J51" s="26"/>
      <c r="K51" s="26"/>
      <c r="L51" s="28"/>
      <c r="M51" s="27"/>
      <c r="N51" s="60"/>
      <c r="O51" s="203" t="str">
        <f>'KL,Rocky,Jazzy,Katrilli'!M51</f>
        <v>Ver 05</v>
      </c>
      <c r="P51" s="33"/>
      <c r="Q51" s="33"/>
    </row>
    <row r="52" spans="1:17" ht="16.5" thickBot="1">
      <c r="A52" s="112"/>
      <c r="B52" s="62"/>
      <c r="C52" s="63"/>
      <c r="D52" s="63"/>
      <c r="E52" s="63"/>
      <c r="F52" s="63"/>
      <c r="G52" s="63"/>
      <c r="H52" s="63"/>
      <c r="I52" s="63"/>
      <c r="J52" s="63"/>
      <c r="K52" s="64"/>
      <c r="L52" s="63"/>
      <c r="M52" s="63"/>
      <c r="N52" s="63"/>
      <c r="O52" s="86" t="str">
        <f>'KL,Rocky,Jazzy,Katrilli'!M52</f>
        <v>© Katepal 2019</v>
      </c>
      <c r="P52" s="33"/>
      <c r="Q52" s="33"/>
    </row>
    <row r="53" spans="1:17" ht="15.75">
      <c r="A53" s="28"/>
      <c r="B53" s="65"/>
      <c r="C53" s="46"/>
      <c r="D53" s="65"/>
      <c r="E53" s="65"/>
      <c r="F53" s="65"/>
      <c r="G53" s="65"/>
      <c r="H53" s="65"/>
      <c r="I53" s="66"/>
      <c r="J53" s="67"/>
      <c r="K53" s="65"/>
      <c r="L53" s="60"/>
      <c r="M53" s="60"/>
      <c r="N53" s="60"/>
      <c r="O53" s="6"/>
      <c r="P53" s="33"/>
      <c r="Q53" s="33"/>
    </row>
    <row r="54" spans="1:17" ht="15.75">
      <c r="A54" s="28"/>
      <c r="B54" s="65"/>
      <c r="C54" s="46"/>
      <c r="D54" s="65"/>
      <c r="E54" s="65"/>
      <c r="F54" s="65"/>
      <c r="G54" s="65"/>
      <c r="H54" s="65"/>
      <c r="I54" s="66"/>
      <c r="J54" s="67"/>
      <c r="K54" s="65"/>
      <c r="L54" s="60"/>
      <c r="M54" s="60"/>
      <c r="N54" s="60"/>
      <c r="O54" s="6"/>
      <c r="P54" s="33"/>
      <c r="Q54" s="33"/>
    </row>
    <row r="55" spans="1:17" ht="15.75">
      <c r="A55" s="28"/>
      <c r="B55" s="68"/>
      <c r="C55" s="69"/>
      <c r="D55" s="69"/>
      <c r="E55" s="70"/>
      <c r="F55" s="65"/>
      <c r="G55" s="65"/>
      <c r="H55" s="65"/>
      <c r="I55" s="66"/>
      <c r="J55" s="67"/>
      <c r="K55" s="65"/>
      <c r="L55" s="60"/>
      <c r="M55" s="60"/>
      <c r="N55" s="60"/>
      <c r="O55" s="6"/>
      <c r="P55" s="33"/>
      <c r="Q55" s="33"/>
    </row>
    <row r="56" spans="1:17" ht="15.75">
      <c r="A56" s="28"/>
      <c r="B56" s="68"/>
      <c r="C56" s="69"/>
      <c r="D56" s="69"/>
      <c r="E56" s="70"/>
      <c r="F56" s="65"/>
      <c r="G56" s="65"/>
      <c r="H56" s="65"/>
      <c r="I56" s="66"/>
      <c r="J56" s="67"/>
      <c r="K56" s="65"/>
      <c r="L56" s="60"/>
      <c r="M56" s="60"/>
      <c r="N56" s="60"/>
      <c r="O56" s="6"/>
      <c r="P56" s="33"/>
      <c r="Q56" s="33"/>
    </row>
    <row r="57" spans="1:17" ht="15.75">
      <c r="A57" s="28"/>
      <c r="B57" s="65"/>
      <c r="C57" s="60"/>
      <c r="D57" s="65"/>
      <c r="E57" s="65"/>
      <c r="F57" s="65"/>
      <c r="G57" s="65"/>
      <c r="H57" s="65"/>
      <c r="I57" s="66"/>
      <c r="J57" s="67"/>
      <c r="K57" s="65"/>
      <c r="L57" s="60"/>
      <c r="M57" s="60"/>
      <c r="N57" s="60"/>
      <c r="O57" s="6"/>
      <c r="P57" s="33"/>
      <c r="Q57" s="33"/>
    </row>
    <row r="58" spans="1:17" ht="15.75">
      <c r="A58" s="28"/>
      <c r="B58" s="65"/>
      <c r="C58" s="60"/>
      <c r="D58" s="65"/>
      <c r="E58" s="65"/>
      <c r="F58" s="65"/>
      <c r="G58" s="65"/>
      <c r="H58" s="65"/>
      <c r="I58" s="66"/>
      <c r="J58" s="67"/>
      <c r="K58" s="71"/>
      <c r="L58" s="60"/>
      <c r="M58" s="60"/>
      <c r="N58" s="60"/>
      <c r="O58" s="6"/>
      <c r="P58" s="33"/>
      <c r="Q58" s="33"/>
    </row>
    <row r="59" spans="1:17" ht="15.75">
      <c r="A59" s="28"/>
      <c r="B59" s="65"/>
      <c r="C59" s="60"/>
      <c r="D59" s="65"/>
      <c r="E59" s="65"/>
      <c r="F59" s="65"/>
      <c r="G59" s="65"/>
      <c r="H59" s="65"/>
      <c r="I59" s="66"/>
      <c r="J59" s="67"/>
      <c r="K59" s="65"/>
      <c r="L59" s="60"/>
      <c r="M59" s="60"/>
      <c r="N59" s="60"/>
      <c r="O59" s="6"/>
      <c r="P59" s="33"/>
      <c r="Q59" s="33"/>
    </row>
    <row r="60" spans="1:17" ht="15.75">
      <c r="A60" s="28"/>
      <c r="B60" s="65"/>
      <c r="C60" s="60"/>
      <c r="D60" s="65"/>
      <c r="E60" s="65"/>
      <c r="F60" s="65"/>
      <c r="G60" s="65"/>
      <c r="H60" s="65"/>
      <c r="I60" s="71"/>
      <c r="J60" s="67"/>
      <c r="K60" s="65"/>
      <c r="L60" s="60"/>
      <c r="M60" s="60"/>
      <c r="N60" s="60"/>
      <c r="O60" s="6"/>
      <c r="P60" s="33"/>
      <c r="Q60" s="33"/>
    </row>
    <row r="61" spans="1:17" ht="15.75">
      <c r="A61" s="28"/>
      <c r="O61" s="6"/>
      <c r="P61" s="33"/>
      <c r="Q61" s="33"/>
    </row>
    <row r="62" spans="1:20" ht="15.75">
      <c r="A62" s="28"/>
      <c r="O62" s="6"/>
      <c r="P62" s="33"/>
      <c r="Q62" s="72"/>
      <c r="R62" s="73"/>
      <c r="S62" s="73"/>
      <c r="T62" s="73"/>
    </row>
    <row r="63" spans="1:20" ht="15.75">
      <c r="A63" s="28"/>
      <c r="B63" s="18"/>
      <c r="C63" s="26"/>
      <c r="D63" s="26"/>
      <c r="E63" s="26"/>
      <c r="F63" s="26"/>
      <c r="G63" s="26"/>
      <c r="H63" s="26"/>
      <c r="I63" s="26"/>
      <c r="J63" s="26"/>
      <c r="K63" s="26"/>
      <c r="L63" s="28"/>
      <c r="M63" s="27"/>
      <c r="N63" s="60"/>
      <c r="O63" s="6"/>
      <c r="P63" s="33"/>
      <c r="Q63" s="72"/>
      <c r="R63" s="73"/>
      <c r="S63" s="73"/>
      <c r="T63" s="73"/>
    </row>
    <row r="64" spans="1:17" ht="15.75">
      <c r="A64" s="28"/>
      <c r="B64" s="65"/>
      <c r="C64" s="60"/>
      <c r="D64" s="65"/>
      <c r="E64" s="65"/>
      <c r="F64" s="65"/>
      <c r="G64" s="65"/>
      <c r="H64" s="65"/>
      <c r="I64" s="71"/>
      <c r="J64" s="67"/>
      <c r="K64" s="71"/>
      <c r="L64" s="60"/>
      <c r="M64" s="60"/>
      <c r="N64" s="60"/>
      <c r="O64" s="6"/>
      <c r="P64" s="33"/>
      <c r="Q64" s="33"/>
    </row>
    <row r="65" spans="1:17" ht="15.75">
      <c r="A65" s="28"/>
      <c r="B65" s="65"/>
      <c r="C65" s="60"/>
      <c r="D65" s="65"/>
      <c r="E65" s="65"/>
      <c r="F65" s="65"/>
      <c r="G65" s="65"/>
      <c r="H65" s="65"/>
      <c r="I65" s="66"/>
      <c r="J65" s="65"/>
      <c r="K65" s="65"/>
      <c r="L65" s="60"/>
      <c r="M65" s="60"/>
      <c r="N65" s="60"/>
      <c r="O65" s="6"/>
      <c r="P65" s="33"/>
      <c r="Q65" s="33"/>
    </row>
    <row r="66" spans="1:17" ht="15.75">
      <c r="A66" s="28"/>
      <c r="B66" s="46"/>
      <c r="C66" s="46"/>
      <c r="D66" s="46"/>
      <c r="E66" s="46"/>
      <c r="F66" s="46"/>
      <c r="G66" s="46"/>
      <c r="H66" s="46"/>
      <c r="I66" s="74"/>
      <c r="J66" s="46"/>
      <c r="K66" s="46"/>
      <c r="L66" s="60"/>
      <c r="M66" s="60"/>
      <c r="N66" s="60"/>
      <c r="O66" s="6"/>
      <c r="P66" s="33"/>
      <c r="Q66" s="33"/>
    </row>
    <row r="67" spans="1:17" ht="15.75">
      <c r="A67" s="28"/>
      <c r="B67" s="60"/>
      <c r="C67" s="60"/>
      <c r="D67" s="60"/>
      <c r="E67" s="60"/>
      <c r="F67" s="60"/>
      <c r="G67" s="60"/>
      <c r="H67" s="60"/>
      <c r="I67" s="66"/>
      <c r="J67" s="60"/>
      <c r="K67" s="60"/>
      <c r="L67" s="60"/>
      <c r="M67" s="60"/>
      <c r="N67" s="60"/>
      <c r="O67" s="6"/>
      <c r="P67" s="33"/>
      <c r="Q67" s="33"/>
    </row>
    <row r="68" spans="1:17" ht="15.75">
      <c r="A68" s="28"/>
      <c r="B68" s="60"/>
      <c r="C68" s="60"/>
      <c r="D68" s="60"/>
      <c r="E68" s="60"/>
      <c r="F68" s="60"/>
      <c r="G68" s="60"/>
      <c r="H68" s="60"/>
      <c r="I68" s="66"/>
      <c r="J68" s="60"/>
      <c r="K68" s="60"/>
      <c r="L68" s="65"/>
      <c r="M68" s="75"/>
      <c r="N68" s="65"/>
      <c r="O68" s="6"/>
      <c r="P68" s="33"/>
      <c r="Q68" s="33"/>
    </row>
    <row r="69" spans="1:17" ht="15.75">
      <c r="A69" s="28"/>
      <c r="B69" s="18"/>
      <c r="C69" s="26"/>
      <c r="D69" s="26"/>
      <c r="E69" s="26"/>
      <c r="F69" s="26"/>
      <c r="G69" s="26"/>
      <c r="H69" s="26"/>
      <c r="I69" s="76"/>
      <c r="J69" s="26"/>
      <c r="K69" s="26"/>
      <c r="L69" s="28"/>
      <c r="M69" s="27"/>
      <c r="N69" s="27"/>
      <c r="O69" s="6"/>
      <c r="P69" s="33"/>
      <c r="Q69" s="33"/>
    </row>
    <row r="70" spans="1:17" ht="18">
      <c r="A70" s="28"/>
      <c r="B70" s="77"/>
      <c r="C70" s="26"/>
      <c r="D70" s="26"/>
      <c r="E70" s="26"/>
      <c r="F70" s="26"/>
      <c r="G70" s="26"/>
      <c r="H70" s="26"/>
      <c r="I70" s="76"/>
      <c r="J70" s="26"/>
      <c r="K70" s="26"/>
      <c r="L70" s="28"/>
      <c r="M70" s="27"/>
      <c r="N70" s="27"/>
      <c r="O70" s="6"/>
      <c r="P70" s="33"/>
      <c r="Q70" s="33"/>
    </row>
    <row r="71" spans="1:17" ht="15.75">
      <c r="A71" s="28"/>
      <c r="B71" s="18"/>
      <c r="C71" s="26"/>
      <c r="D71" s="26"/>
      <c r="E71" s="26"/>
      <c r="F71" s="26"/>
      <c r="G71" s="26"/>
      <c r="H71" s="26"/>
      <c r="I71" s="76"/>
      <c r="J71" s="26"/>
      <c r="K71" s="26"/>
      <c r="L71" s="28"/>
      <c r="M71" s="27"/>
      <c r="N71" s="27"/>
      <c r="O71" s="6"/>
      <c r="P71" s="33"/>
      <c r="Q71" s="33"/>
    </row>
    <row r="72" spans="1:17" ht="15.75">
      <c r="A72" s="28"/>
      <c r="B72" s="65"/>
      <c r="C72" s="60"/>
      <c r="D72" s="60"/>
      <c r="E72" s="78"/>
      <c r="F72" s="60"/>
      <c r="G72" s="60"/>
      <c r="H72" s="60"/>
      <c r="I72" s="66"/>
      <c r="J72" s="79"/>
      <c r="K72" s="65"/>
      <c r="L72" s="28"/>
      <c r="M72" s="27"/>
      <c r="N72" s="27"/>
      <c r="O72" s="6"/>
      <c r="P72" s="33"/>
      <c r="Q72" s="33"/>
    </row>
    <row r="73" spans="1:17" ht="15.75">
      <c r="A73" s="28"/>
      <c r="B73" s="18"/>
      <c r="C73" s="26"/>
      <c r="D73" s="26"/>
      <c r="E73" s="26"/>
      <c r="F73" s="26"/>
      <c r="G73" s="26"/>
      <c r="H73" s="26"/>
      <c r="I73" s="26"/>
      <c r="J73" s="26"/>
      <c r="K73" s="26"/>
      <c r="L73" s="28"/>
      <c r="M73" s="27"/>
      <c r="N73" s="27"/>
      <c r="O73" s="6"/>
      <c r="P73" s="33"/>
      <c r="Q73" s="33"/>
    </row>
    <row r="74" spans="1:17" ht="15.75">
      <c r="A74" s="28"/>
      <c r="B74" s="18"/>
      <c r="C74" s="26"/>
      <c r="D74" s="26"/>
      <c r="E74" s="26"/>
      <c r="F74" s="26"/>
      <c r="G74" s="26"/>
      <c r="H74" s="26"/>
      <c r="I74" s="26"/>
      <c r="J74" s="26"/>
      <c r="K74" s="26"/>
      <c r="L74" s="28"/>
      <c r="M74" s="27"/>
      <c r="N74" s="27"/>
      <c r="O74" s="6"/>
      <c r="P74" s="33"/>
      <c r="Q74" s="33"/>
    </row>
    <row r="75" spans="1:17" ht="15.75">
      <c r="A75" s="28"/>
      <c r="B75" s="18"/>
      <c r="C75" s="26"/>
      <c r="D75" s="26"/>
      <c r="E75" s="26"/>
      <c r="F75" s="26"/>
      <c r="G75" s="26"/>
      <c r="H75" s="26"/>
      <c r="I75" s="26"/>
      <c r="J75" s="26"/>
      <c r="K75" s="26"/>
      <c r="L75" s="28"/>
      <c r="M75" s="27"/>
      <c r="N75" s="27"/>
      <c r="O75" s="6"/>
      <c r="P75" s="33"/>
      <c r="Q75" s="33"/>
    </row>
    <row r="76" spans="1:17" ht="15.75">
      <c r="A76" s="28"/>
      <c r="B76" s="18"/>
      <c r="C76" s="26"/>
      <c r="D76" s="26"/>
      <c r="E76" s="26"/>
      <c r="F76" s="26"/>
      <c r="G76" s="26"/>
      <c r="H76" s="26"/>
      <c r="I76" s="26"/>
      <c r="J76" s="26"/>
      <c r="K76" s="26"/>
      <c r="L76" s="28"/>
      <c r="M76" s="27"/>
      <c r="N76" s="27"/>
      <c r="O76" s="6"/>
      <c r="P76" s="33"/>
      <c r="Q76" s="33"/>
    </row>
    <row r="77" spans="1:222" ht="16.5" customHeight="1">
      <c r="A77" s="28"/>
      <c r="B77" s="18"/>
      <c r="C77" s="26"/>
      <c r="D77" s="26"/>
      <c r="E77" s="26"/>
      <c r="F77" s="26"/>
      <c r="G77" s="26"/>
      <c r="H77" s="26"/>
      <c r="I77" s="26"/>
      <c r="J77" s="26"/>
      <c r="K77" s="26"/>
      <c r="L77" s="28"/>
      <c r="M77" s="27"/>
      <c r="N77" s="27"/>
      <c r="O77" s="6"/>
      <c r="P77" s="12"/>
      <c r="Q77" s="12"/>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row>
    <row r="78" spans="1:222" ht="15" customHeight="1">
      <c r="A78" s="28"/>
      <c r="B78" s="18"/>
      <c r="C78" s="26"/>
      <c r="D78" s="26"/>
      <c r="E78" s="26"/>
      <c r="F78" s="26"/>
      <c r="G78" s="26"/>
      <c r="H78" s="26"/>
      <c r="I78" s="26"/>
      <c r="J78" s="26"/>
      <c r="K78" s="26"/>
      <c r="L78" s="28"/>
      <c r="M78" s="27"/>
      <c r="N78" s="27"/>
      <c r="O78" s="6"/>
      <c r="P78" s="12"/>
      <c r="Q78" s="12"/>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row>
    <row r="79" spans="1:222" ht="15" customHeight="1">
      <c r="A79" s="28"/>
      <c r="B79" s="18"/>
      <c r="C79" s="26"/>
      <c r="D79" s="26"/>
      <c r="E79" s="26"/>
      <c r="F79" s="26"/>
      <c r="G79" s="26"/>
      <c r="H79" s="26"/>
      <c r="I79" s="26"/>
      <c r="J79" s="26"/>
      <c r="K79" s="26"/>
      <c r="L79" s="28"/>
      <c r="M79" s="27"/>
      <c r="N79" s="27"/>
      <c r="O79" s="6"/>
      <c r="P79" s="12"/>
      <c r="Q79" s="12"/>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row>
    <row r="80" spans="1:222" ht="15" customHeight="1">
      <c r="A80" s="28"/>
      <c r="B80" s="18"/>
      <c r="C80" s="26"/>
      <c r="D80" s="26"/>
      <c r="E80" s="26"/>
      <c r="F80" s="26"/>
      <c r="G80" s="26"/>
      <c r="H80" s="26"/>
      <c r="I80" s="26"/>
      <c r="J80" s="26"/>
      <c r="K80" s="26"/>
      <c r="L80" s="28"/>
      <c r="M80" s="27"/>
      <c r="N80" s="27"/>
      <c r="O80" s="6"/>
      <c r="P80" s="12"/>
      <c r="Q80" s="12"/>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row>
    <row r="81" spans="1:222" ht="19.5" customHeight="1">
      <c r="A81" s="28"/>
      <c r="B81" s="18"/>
      <c r="C81" s="26"/>
      <c r="D81" s="26"/>
      <c r="E81" s="26"/>
      <c r="F81" s="26"/>
      <c r="G81" s="26"/>
      <c r="H81" s="26"/>
      <c r="I81" s="26"/>
      <c r="J81" s="26"/>
      <c r="K81" s="26"/>
      <c r="L81" s="28"/>
      <c r="M81" s="27"/>
      <c r="N81" s="27"/>
      <c r="O81" s="6"/>
      <c r="P81" s="12"/>
      <c r="Q81" s="12"/>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row>
    <row r="82" spans="1:17" ht="15.75">
      <c r="A82" s="28"/>
      <c r="B82" s="18"/>
      <c r="C82" s="26"/>
      <c r="D82" s="26"/>
      <c r="E82" s="26"/>
      <c r="F82" s="26"/>
      <c r="G82" s="26"/>
      <c r="H82" s="26"/>
      <c r="I82" s="26"/>
      <c r="J82" s="26"/>
      <c r="K82" s="26"/>
      <c r="L82" s="28"/>
      <c r="M82" s="27"/>
      <c r="N82" s="27"/>
      <c r="O82" s="6"/>
      <c r="P82" s="33"/>
      <c r="Q82" s="33"/>
    </row>
    <row r="83" spans="1:17" ht="15.75">
      <c r="A83" s="28"/>
      <c r="B83" s="18"/>
      <c r="C83" s="26"/>
      <c r="D83" s="26"/>
      <c r="E83" s="26"/>
      <c r="F83" s="26"/>
      <c r="G83" s="26"/>
      <c r="H83" s="26"/>
      <c r="I83" s="26"/>
      <c r="J83" s="26"/>
      <c r="K83" s="26"/>
      <c r="L83" s="28"/>
      <c r="M83" s="27"/>
      <c r="N83" s="27"/>
      <c r="O83" s="6"/>
      <c r="P83" s="33"/>
      <c r="Q83" s="33"/>
    </row>
    <row r="84" spans="1:17" ht="15.75">
      <c r="A84" s="28"/>
      <c r="B84" s="18"/>
      <c r="C84" s="26"/>
      <c r="D84" s="26"/>
      <c r="E84" s="26"/>
      <c r="F84" s="26"/>
      <c r="G84" s="26"/>
      <c r="H84" s="26"/>
      <c r="I84" s="26"/>
      <c r="J84" s="26"/>
      <c r="K84" s="26"/>
      <c r="L84" s="28"/>
      <c r="M84" s="27"/>
      <c r="N84" s="27"/>
      <c r="O84" s="6"/>
      <c r="P84" s="33"/>
      <c r="Q84" s="33"/>
    </row>
    <row r="85" spans="1:17" ht="15.75">
      <c r="A85" s="28"/>
      <c r="B85" s="18"/>
      <c r="C85" s="26"/>
      <c r="D85" s="26"/>
      <c r="E85" s="26"/>
      <c r="F85" s="26"/>
      <c r="G85" s="26"/>
      <c r="H85" s="26"/>
      <c r="I85" s="26"/>
      <c r="J85" s="26"/>
      <c r="K85" s="26"/>
      <c r="L85" s="28"/>
      <c r="M85" s="27"/>
      <c r="N85" s="27"/>
      <c r="O85" s="6"/>
      <c r="P85" s="33"/>
      <c r="Q85" s="33"/>
    </row>
    <row r="86" spans="1:17" ht="15.75">
      <c r="A86" s="28"/>
      <c r="B86" s="18"/>
      <c r="C86" s="26"/>
      <c r="D86" s="26"/>
      <c r="E86" s="26"/>
      <c r="F86" s="26"/>
      <c r="G86" s="26"/>
      <c r="H86" s="26"/>
      <c r="I86" s="26"/>
      <c r="J86" s="26"/>
      <c r="K86" s="26"/>
      <c r="L86" s="28"/>
      <c r="M86" s="27"/>
      <c r="N86" s="27"/>
      <c r="O86" s="6"/>
      <c r="P86" s="33"/>
      <c r="Q86" s="33"/>
    </row>
    <row r="87" spans="1:17" ht="15.75">
      <c r="A87" s="28"/>
      <c r="B87" s="18"/>
      <c r="C87" s="26"/>
      <c r="D87" s="26"/>
      <c r="E87" s="26"/>
      <c r="F87" s="26"/>
      <c r="G87" s="26"/>
      <c r="H87" s="26"/>
      <c r="I87" s="26"/>
      <c r="J87" s="26"/>
      <c r="K87" s="26"/>
      <c r="L87" s="28"/>
      <c r="M87" s="27"/>
      <c r="N87" s="27"/>
      <c r="O87" s="6"/>
      <c r="P87" s="33"/>
      <c r="Q87" s="33"/>
    </row>
    <row r="88" spans="1:17" ht="15.75">
      <c r="A88" s="28"/>
      <c r="B88" s="18"/>
      <c r="C88" s="26"/>
      <c r="D88" s="26"/>
      <c r="E88" s="26"/>
      <c r="F88" s="26"/>
      <c r="G88" s="26"/>
      <c r="H88" s="26"/>
      <c r="I88" s="26"/>
      <c r="J88" s="26"/>
      <c r="K88" s="26"/>
      <c r="L88" s="28"/>
      <c r="M88" s="27"/>
      <c r="N88" s="27"/>
      <c r="O88" s="6"/>
      <c r="P88" s="33"/>
      <c r="Q88" s="33"/>
    </row>
    <row r="89" spans="1:17" ht="15.75">
      <c r="A89" s="28"/>
      <c r="B89" s="18"/>
      <c r="C89" s="26"/>
      <c r="D89" s="26"/>
      <c r="E89" s="26"/>
      <c r="F89" s="26"/>
      <c r="G89" s="26"/>
      <c r="H89" s="26"/>
      <c r="I89" s="26"/>
      <c r="J89" s="26"/>
      <c r="K89" s="26"/>
      <c r="L89" s="28"/>
      <c r="M89" s="27"/>
      <c r="N89" s="27"/>
      <c r="O89" s="6"/>
      <c r="P89" s="33"/>
      <c r="Q89" s="33"/>
    </row>
    <row r="90" spans="1:17" ht="15.75">
      <c r="A90" s="28"/>
      <c r="B90" s="18"/>
      <c r="C90" s="26"/>
      <c r="D90" s="26"/>
      <c r="E90" s="26"/>
      <c r="F90" s="26"/>
      <c r="G90" s="26"/>
      <c r="H90" s="26"/>
      <c r="I90" s="26"/>
      <c r="J90" s="26"/>
      <c r="K90" s="26"/>
      <c r="L90" s="28"/>
      <c r="M90" s="27"/>
      <c r="N90" s="27"/>
      <c r="O90" s="6"/>
      <c r="P90" s="33"/>
      <c r="Q90" s="33"/>
    </row>
    <row r="91" spans="1:17" ht="15.75">
      <c r="A91" s="28"/>
      <c r="B91" s="18"/>
      <c r="C91" s="26"/>
      <c r="D91" s="26"/>
      <c r="E91" s="26"/>
      <c r="F91" s="26"/>
      <c r="G91" s="26"/>
      <c r="H91" s="26"/>
      <c r="I91" s="26"/>
      <c r="J91" s="26"/>
      <c r="K91" s="26"/>
      <c r="L91" s="28"/>
      <c r="M91" s="27"/>
      <c r="N91" s="27"/>
      <c r="O91" s="6"/>
      <c r="P91" s="33"/>
      <c r="Q91" s="33"/>
    </row>
    <row r="92" spans="1:17" ht="15.75">
      <c r="A92" s="28"/>
      <c r="B92" s="18"/>
      <c r="C92" s="26"/>
      <c r="D92" s="26"/>
      <c r="E92" s="26"/>
      <c r="F92" s="26"/>
      <c r="G92" s="26"/>
      <c r="H92" s="26"/>
      <c r="I92" s="26"/>
      <c r="J92" s="26"/>
      <c r="K92" s="26"/>
      <c r="L92" s="28"/>
      <c r="M92" s="27"/>
      <c r="N92" s="27"/>
      <c r="O92" s="6"/>
      <c r="P92" s="33"/>
      <c r="Q92" s="33"/>
    </row>
    <row r="93" spans="1:17" ht="15.75">
      <c r="A93" s="80"/>
      <c r="B93" s="74"/>
      <c r="C93" s="81"/>
      <c r="D93" s="81"/>
      <c r="E93" s="81"/>
      <c r="F93" s="82"/>
      <c r="G93" s="82"/>
      <c r="H93" s="82"/>
      <c r="I93" s="82"/>
      <c r="J93" s="81"/>
      <c r="K93" s="83"/>
      <c r="L93" s="81"/>
      <c r="M93" s="81"/>
      <c r="N93" s="81"/>
      <c r="O93" s="81"/>
      <c r="P93" s="33"/>
      <c r="Q93" s="33"/>
    </row>
    <row r="94" spans="1:17" ht="15.75">
      <c r="A94" s="84"/>
      <c r="B94" s="81"/>
      <c r="C94" s="81"/>
      <c r="D94" s="81"/>
      <c r="E94" s="81"/>
      <c r="F94" s="82"/>
      <c r="G94" s="82"/>
      <c r="H94" s="82"/>
      <c r="I94" s="82"/>
      <c r="J94" s="81"/>
      <c r="K94" s="83"/>
      <c r="L94" s="81"/>
      <c r="M94" s="81"/>
      <c r="N94" s="81"/>
      <c r="O94" s="81"/>
      <c r="P94" s="33"/>
      <c r="Q94" s="33"/>
    </row>
    <row r="95" spans="1:17" ht="15">
      <c r="A95" s="80"/>
      <c r="B95" s="81"/>
      <c r="C95" s="81"/>
      <c r="D95" s="81"/>
      <c r="E95" s="81"/>
      <c r="F95" s="82"/>
      <c r="G95" s="82"/>
      <c r="H95" s="82"/>
      <c r="I95" s="82"/>
      <c r="J95" s="85"/>
      <c r="K95" s="83"/>
      <c r="L95" s="81"/>
      <c r="M95" s="81"/>
      <c r="N95" s="81"/>
      <c r="O95" s="81"/>
      <c r="P95" s="33"/>
      <c r="Q95" s="33"/>
    </row>
    <row r="96" spans="1:17" ht="15">
      <c r="A96" s="80"/>
      <c r="B96" s="81"/>
      <c r="C96" s="81"/>
      <c r="D96" s="81"/>
      <c r="E96" s="81"/>
      <c r="F96" s="82"/>
      <c r="G96" s="82"/>
      <c r="H96" s="82"/>
      <c r="I96" s="82"/>
      <c r="J96" s="81"/>
      <c r="K96" s="83"/>
      <c r="L96" s="81"/>
      <c r="M96" s="81"/>
      <c r="N96" s="81"/>
      <c r="O96" s="81"/>
      <c r="P96" s="33"/>
      <c r="Q96" s="33"/>
    </row>
    <row r="97" spans="1:17" ht="15.75">
      <c r="A97" s="80"/>
      <c r="B97" s="74"/>
      <c r="C97" s="81"/>
      <c r="D97" s="81"/>
      <c r="E97" s="81"/>
      <c r="F97" s="82"/>
      <c r="G97" s="82"/>
      <c r="H97" s="82"/>
      <c r="I97" s="82"/>
      <c r="J97" s="81"/>
      <c r="K97" s="83"/>
      <c r="L97" s="81"/>
      <c r="M97" s="81"/>
      <c r="N97" s="81"/>
      <c r="O97" s="81"/>
      <c r="P97" s="33"/>
      <c r="Q97" s="33"/>
    </row>
    <row r="98" spans="1:17" ht="15">
      <c r="A98" s="46"/>
      <c r="B98" s="46"/>
      <c r="C98" s="46"/>
      <c r="D98" s="46"/>
      <c r="E98" s="46"/>
      <c r="F98" s="46"/>
      <c r="G98" s="46"/>
      <c r="H98" s="46"/>
      <c r="I98" s="46"/>
      <c r="J98" s="46"/>
      <c r="K98" s="46"/>
      <c r="L98" s="46"/>
      <c r="M98" s="46"/>
      <c r="N98" s="46"/>
      <c r="O98" s="46"/>
      <c r="P98" s="33"/>
      <c r="Q98" s="33"/>
    </row>
    <row r="99" spans="1:17" ht="15">
      <c r="A99" s="46"/>
      <c r="B99" s="46"/>
      <c r="C99" s="46"/>
      <c r="D99" s="46"/>
      <c r="E99" s="46"/>
      <c r="F99" s="46"/>
      <c r="G99" s="46"/>
      <c r="H99" s="46"/>
      <c r="I99" s="46"/>
      <c r="J99" s="46"/>
      <c r="K99" s="46"/>
      <c r="L99" s="46"/>
      <c r="M99" s="46"/>
      <c r="N99" s="46"/>
      <c r="O99" s="46"/>
      <c r="P99" s="33"/>
      <c r="Q99" s="33"/>
    </row>
    <row r="100" spans="1:17" ht="15">
      <c r="A100" s="46"/>
      <c r="B100" s="46"/>
      <c r="C100" s="46"/>
      <c r="D100" s="46"/>
      <c r="E100" s="46"/>
      <c r="F100" s="46"/>
      <c r="G100" s="46"/>
      <c r="H100" s="46"/>
      <c r="I100" s="46"/>
      <c r="J100" s="46"/>
      <c r="K100" s="46"/>
      <c r="L100" s="46"/>
      <c r="M100" s="46"/>
      <c r="N100" s="46"/>
      <c r="O100" s="46"/>
      <c r="P100" s="33"/>
      <c r="Q100" s="33"/>
    </row>
    <row r="101" spans="1:17" ht="15">
      <c r="A101" s="46"/>
      <c r="B101" s="46"/>
      <c r="C101" s="46"/>
      <c r="D101" s="46"/>
      <c r="E101" s="46"/>
      <c r="F101" s="46"/>
      <c r="G101" s="46"/>
      <c r="H101" s="46"/>
      <c r="I101" s="46"/>
      <c r="J101" s="46"/>
      <c r="K101" s="46"/>
      <c r="L101" s="46"/>
      <c r="M101" s="46"/>
      <c r="N101" s="46"/>
      <c r="O101" s="46"/>
      <c r="P101" s="33"/>
      <c r="Q101" s="33"/>
    </row>
    <row r="102" spans="1:17" ht="15">
      <c r="A102" s="46"/>
      <c r="B102" s="46"/>
      <c r="C102" s="46"/>
      <c r="D102" s="46"/>
      <c r="E102" s="46"/>
      <c r="F102" s="46"/>
      <c r="G102" s="46"/>
      <c r="H102" s="46"/>
      <c r="I102" s="46"/>
      <c r="J102" s="46"/>
      <c r="K102" s="46"/>
      <c r="L102" s="46"/>
      <c r="M102" s="46"/>
      <c r="N102" s="46"/>
      <c r="O102" s="46"/>
      <c r="P102" s="33"/>
      <c r="Q102" s="33"/>
    </row>
    <row r="103" spans="1:17" ht="15">
      <c r="A103" s="46"/>
      <c r="B103" s="46"/>
      <c r="C103" s="46"/>
      <c r="D103" s="46"/>
      <c r="E103" s="46"/>
      <c r="F103" s="46"/>
      <c r="G103" s="46"/>
      <c r="H103" s="46"/>
      <c r="I103" s="46"/>
      <c r="J103" s="46"/>
      <c r="K103" s="46"/>
      <c r="L103" s="46"/>
      <c r="M103" s="46"/>
      <c r="N103" s="46"/>
      <c r="O103" s="46"/>
      <c r="P103" s="33"/>
      <c r="Q103" s="33"/>
    </row>
  </sheetData>
  <sheetProtection password="8FCD" sheet="1" objects="1" scenarios="1"/>
  <mergeCells count="1">
    <mergeCell ref="A6:O6"/>
  </mergeCells>
  <printOptions horizontalCentered="1" verticalCentered="1"/>
  <pageMargins left="0.7480314960629921" right="0.7480314960629921" top="0.5118110236220472" bottom="0.8267716535433072" header="0.5118110236220472" footer="0.5118110236220472"/>
  <pageSetup fitToHeight="1" fitToWidth="1" horizontalDpi="300" verticalDpi="300" orientation="landscape" paperSize="9" scale="53" r:id="rId12"/>
  <headerFooter alignWithMargins="0">
    <oddFooter>&amp;R&amp;F
Printed &amp;D</oddFooter>
  </headerFooter>
  <drawing r:id="rId11"/>
  <legacyDrawing r:id="rId10"/>
  <oleObjects>
    <oleObject progId="Designer.Drawing.7" shapeId="520198" r:id="rId1"/>
    <oleObject progId="Designer.Drawing.8" shapeId="1736067" r:id="rId2"/>
    <oleObject progId="Designer.Drawing.8" shapeId="1736068" r:id="rId3"/>
    <oleObject progId="Designer.Drawing.8" shapeId="1751237" r:id="rId4"/>
    <oleObject progId="Designer.Drawing.8" shapeId="1751238" r:id="rId5"/>
    <oleObject progId="Designer.Drawing.8" shapeId="482283" r:id="rId6"/>
    <oleObject progId="Designer.Drawing.8" shapeId="1449897" r:id="rId7"/>
    <oleObject progId="Designer.Drawing.8" shapeId="1451147" r:id="rId8"/>
    <oleObject progId="Designer.Drawing.8" shapeId="291829" r:id="rId9"/>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Timo Rantanen</dc:creator>
  <cp:keywords/>
  <dc:description/>
  <cp:lastModifiedBy>Rami Mustonen</cp:lastModifiedBy>
  <cp:lastPrinted>2007-04-12T08:17:32Z</cp:lastPrinted>
  <dcterms:created xsi:type="dcterms:W3CDTF">2006-08-31T09:15:58Z</dcterms:created>
  <dcterms:modified xsi:type="dcterms:W3CDTF">2019-08-13T08:47:07Z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